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292" windowHeight="11532"/>
  </bookViews>
  <sheets>
    <sheet name="SAŽETAK" sheetId="10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Račun financiranja po izvorima" sheetId="9" r:id="rId6"/>
    <sheet name="POSEBNI  DIO" sheetId="2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2" l="1"/>
  <c r="G91" i="2"/>
  <c r="E34" i="3"/>
  <c r="E27" i="3" s="1"/>
  <c r="E10" i="3"/>
  <c r="D40" i="3"/>
  <c r="D11" i="3"/>
  <c r="D33" i="11"/>
  <c r="E33" i="11"/>
  <c r="C33" i="11"/>
  <c r="F40" i="3"/>
  <c r="F27" i="3"/>
  <c r="G27" i="3"/>
  <c r="F28" i="3"/>
  <c r="E10" i="11"/>
  <c r="F11" i="3"/>
  <c r="F10" i="3" s="1"/>
  <c r="G28" i="3"/>
  <c r="G11" i="3"/>
  <c r="G10" i="3" s="1"/>
  <c r="C12" i="5" l="1"/>
  <c r="F12" i="5"/>
  <c r="B12" i="5"/>
  <c r="I91" i="2"/>
  <c r="B9" i="9"/>
  <c r="G38" i="11"/>
  <c r="F38" i="11"/>
  <c r="G45" i="11"/>
  <c r="F45" i="11"/>
  <c r="G42" i="11"/>
  <c r="F42" i="11"/>
  <c r="E38" i="11"/>
  <c r="G15" i="11"/>
  <c r="F15" i="11"/>
  <c r="F10" i="11" s="1"/>
  <c r="E15" i="11"/>
  <c r="D38" i="11"/>
  <c r="C21" i="11"/>
  <c r="C15" i="11"/>
  <c r="E45" i="11"/>
  <c r="D45" i="11"/>
  <c r="E42" i="11"/>
  <c r="G21" i="11"/>
  <c r="E21" i="11"/>
  <c r="D21" i="11"/>
  <c r="D10" i="11" s="1"/>
  <c r="G10" i="11" l="1"/>
  <c r="G33" i="11"/>
  <c r="F33" i="11"/>
  <c r="C10" i="11"/>
  <c r="G51" i="11" l="1"/>
  <c r="H34" i="3" l="1"/>
  <c r="H27" i="3" s="1"/>
  <c r="H11" i="3"/>
  <c r="H10" i="3" s="1"/>
  <c r="E28" i="3" l="1"/>
  <c r="H28" i="3"/>
  <c r="E20" i="3"/>
  <c r="G20" i="3"/>
  <c r="H20" i="3"/>
  <c r="D20" i="3"/>
  <c r="D9" i="9" l="1"/>
  <c r="E9" i="9"/>
  <c r="F9" i="9"/>
  <c r="D28" i="3" l="1"/>
  <c r="D34" i="3"/>
  <c r="D27" i="3" s="1"/>
  <c r="E11" i="3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  <c r="I14" i="10"/>
  <c r="I22" i="10" s="1"/>
  <c r="I28" i="10" s="1"/>
  <c r="I29" i="10" s="1"/>
  <c r="J22" i="10"/>
  <c r="J28" i="10" s="1"/>
  <c r="J29" i="10" s="1"/>
</calcChain>
</file>

<file path=xl/sharedStrings.xml><?xml version="1.0" encoding="utf-8"?>
<sst xmlns="http://schemas.openxmlformats.org/spreadsheetml/2006/main" count="319" uniqueCount="161">
  <si>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</si>
  <si>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</si>
  <si>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</si>
  <si>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</si>
  <si>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</si>
  <si>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</si>
  <si>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</si>
  <si>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</si>
  <si>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</si>
  <si>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</si>
  <si>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</si>
  <si>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</si>
  <si>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</si>
  <si>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</si>
  <si>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</si>
  <si>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</si>
  <si>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</si>
  <si>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</si>
  <si>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</si>
  <si>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</si>
  <si>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</si>
  <si>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</si>
  <si>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</si>
  <si>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</si>
  <si>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</si>
  <si>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</si>
  <si>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</si>
  <si>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</si>
  <si>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</si>
  <si>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</si>
  <si>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</si>
  <si>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</si>
  <si>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</si>
  <si>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</si>
  <si>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</si>
  <si>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</si>
  <si>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</si>
  <si>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</si>
  <si>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</si>
  <si>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</si>
  <si>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</si>
  <si>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</si>
  <si>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</si>
  <si>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</si>
  <si>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</si>
  <si>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</si>
  <si>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</si>
  <si>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</si>
  <si>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</si>
  <si>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</si>
  <si>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</si>
  <si>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</si>
  <si>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</si>
  <si>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</si>
  <si>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</si>
  <si>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</si>
  <si>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</si>
  <si>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</si>
  <si>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</si>
  <si>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Zakonski standard ustanova u zdravstvu</t>
  </si>
  <si>
    <t>Održavanje zdravstvenih ustanova</t>
  </si>
  <si>
    <t>Decentralizirana sredstva</t>
  </si>
  <si>
    <t>Program ustanova u zdravstvu iznad standarda</t>
  </si>
  <si>
    <t>Mjere za prevenciju ovisnosti i suzbijanje opojnih droga</t>
  </si>
  <si>
    <t>Opći prihodi i primici</t>
  </si>
  <si>
    <t>Pružanje usluga temeljem ugovora s HZZO-om</t>
  </si>
  <si>
    <t>Financijski rashodi</t>
  </si>
  <si>
    <t>Pružanje usluga izvan ugovora s HZZO-om</t>
  </si>
  <si>
    <t>Ostali rashodi</t>
  </si>
  <si>
    <t>Rashodi za dodatna ulaganja na nefinancijskoj imovini</t>
  </si>
  <si>
    <t>Donacije - proračunski korisnici</t>
  </si>
  <si>
    <t>Usavršavanje zdravstvenih radnika i podizanje kvalitete zdravstvene zaštite</t>
  </si>
  <si>
    <t>FINANCIJSKI PLAN PRORAČUNSKOG KORISNIKA JEDINICE LOKALNE I PODRUČNE (REGIONALNE) SAMOUPRAVE 
ZA 2025. I PROJEKCIJA ZA 2026. I 2027. GODINU</t>
  </si>
  <si>
    <t>Projekcija proračuna
za 2027.</t>
  </si>
  <si>
    <t>Pomoći dane u inozemstvo i unutar općeg proračuna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</si>
  <si>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</si>
  <si>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</si>
  <si>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</si>
  <si>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Kazne, upravne mjere i ostali prihodi</t>
  </si>
  <si>
    <t xml:space="preserve"> 07 Zdravstvo</t>
  </si>
  <si>
    <t>Primljeni povrati glavnica danih zajmova i depozita</t>
  </si>
  <si>
    <t>Sufinanciranje projekata povećanja energetske učinkovitosti ustanova u zdravstvu</t>
  </si>
  <si>
    <t>Kapitalni projekt K121229</t>
  </si>
  <si>
    <t>Tekući projekt T121208</t>
  </si>
  <si>
    <t>Manjak prihoda</t>
  </si>
  <si>
    <t>Plan 2025.</t>
  </si>
  <si>
    <t>Proračun za 2026.</t>
  </si>
  <si>
    <t>Projekcija proračuna
za 2028.</t>
  </si>
  <si>
    <t>Izvršenje 2024.</t>
  </si>
  <si>
    <t xml:space="preserve">UKUPNO PRIHODI </t>
  </si>
  <si>
    <t>11 Opći prihodi i primici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</si>
  <si>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</si>
  <si>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</si>
  <si>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</si>
  <si>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</si>
  <si>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</si>
  <si>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</si>
  <si>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</si>
  <si>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</si>
  <si>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</si>
  <si>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>8 Primici od financijske imovine i zaduživanja</t>
  </si>
  <si>
    <t xml:space="preserve">81Primljeni povrati </t>
  </si>
  <si>
    <t>UKUPNO RASHODI</t>
  </si>
  <si>
    <t xml:space="preserve">  32 Vlastiti prihodi</t>
  </si>
  <si>
    <t xml:space="preserve">  41 Prihodi od nefinancijske imovine</t>
  </si>
  <si>
    <t xml:space="preserve">  43 Prihodi za posebne namjene</t>
  </si>
  <si>
    <t xml:space="preserve">  58 Ostale pomoći</t>
  </si>
  <si>
    <t>9 Vlastiti izvori</t>
  </si>
  <si>
    <t>Razlika višak/manjak</t>
  </si>
  <si>
    <t>32 Vlastiti prihodi - proračunski korsinici</t>
  </si>
  <si>
    <t xml:space="preserve"> 52 Ostale pomoći</t>
  </si>
  <si>
    <t xml:space="preserve"> 58 Pomoći/Fondovi EU</t>
  </si>
  <si>
    <t>IZVJEŠTAJ PO PROGRAMSKOJ KLASIFIKACIJI</t>
  </si>
  <si>
    <t>PROGRAM 1209</t>
  </si>
  <si>
    <t>Aktivnost A120901</t>
  </si>
  <si>
    <t>Izvor financiranja 4.4.1.</t>
  </si>
  <si>
    <t>Izvor financiranja 4.4.2.</t>
  </si>
  <si>
    <t>Decentralizirana prenesena  sredstva</t>
  </si>
  <si>
    <t>PROGRAM 1212</t>
  </si>
  <si>
    <t>Aktivnost A121201</t>
  </si>
  <si>
    <t>Izvor financiranja 1.1.1</t>
  </si>
  <si>
    <t>Aktivnost A121212</t>
  </si>
  <si>
    <t>Izvor financiranja 4.3.1</t>
  </si>
  <si>
    <t>Prihodi za posebne namjene PK</t>
  </si>
  <si>
    <t>Aktivnost A121213</t>
  </si>
  <si>
    <t>Izvor financiranja 3.2.1.</t>
  </si>
  <si>
    <t>Ostale pomoći PK</t>
  </si>
  <si>
    <t>Izvor financiranja 7.2.1.</t>
  </si>
  <si>
    <t>Prihodi od prodaje nefin.imovine i nadoknade štete s osnova osiguranja</t>
  </si>
  <si>
    <t>Aktivnost A121214</t>
  </si>
  <si>
    <t>Izvor financiranja 5.8.1.</t>
  </si>
  <si>
    <t>Poboljšanje standarda zdravstvene ustanove</t>
  </si>
  <si>
    <t>Tekući projekt T121209</t>
  </si>
  <si>
    <t>Poticanje mjera za zdravstvene radnike</t>
  </si>
  <si>
    <t>Izvor financiranja 5.2.2.</t>
  </si>
  <si>
    <t>Izvor financiranja 6.2.1</t>
  </si>
  <si>
    <t>Opremanje zdravstvenih ustanova</t>
  </si>
  <si>
    <t>Rahodi za usluge</t>
  </si>
  <si>
    <t>Prijevozna sredstva</t>
  </si>
  <si>
    <t>Informatizacija zdravstvenih ustanova</t>
  </si>
  <si>
    <t>Rashodi  poslovanja</t>
  </si>
  <si>
    <t>Izvor  5.8.1312</t>
  </si>
  <si>
    <t>MOO predfina.iz vlastitih prihoda -PK</t>
  </si>
  <si>
    <t>FINANCIJSKI PLAN PRORAČUNSKOG KORISNIKA JEDINICE LOKALNE I PODRUČNE (REGIONALNE) SAMOUPRAVE 
ZA 2026. I PROJEKCIJA ZA 2027. I 2028. GODINU</t>
  </si>
  <si>
    <t>A. RAČUN PRIHODA I RASHODA</t>
  </si>
  <si>
    <t>RASHODI I POSLOVANJA PREMA IZVORIMA FINANCIRANJA</t>
  </si>
  <si>
    <t xml:space="preserve">Izvršenje 2024. </t>
  </si>
  <si>
    <t>Proračun za  2026.</t>
  </si>
  <si>
    <t>Kapitalni  projekt K120902</t>
  </si>
  <si>
    <t>Kapitalni  projekt K120904</t>
  </si>
  <si>
    <t xml:space="preserve"> Izvršenje 2024. </t>
  </si>
  <si>
    <t>072 Opće  medicinske usluge</t>
  </si>
  <si>
    <t>Vlastiti prihodi</t>
  </si>
  <si>
    <t>074 Službe javnog zdravstva</t>
  </si>
  <si>
    <t>Nabava uređaja za molekularnu dijagnostiku i servisiranje obveza po robnom zajmu</t>
  </si>
  <si>
    <t>Izvor financiranja 8.1.0.2</t>
  </si>
  <si>
    <t>Namjenski primici od zaduživanja PK</t>
  </si>
  <si>
    <t>8.1.0.2 Namjenski primici od zaduživanja PK</t>
  </si>
  <si>
    <t xml:space="preserve">8 Namjenski primici </t>
  </si>
  <si>
    <t>Mehanizam za oporavak i otpornost</t>
  </si>
  <si>
    <t>Kapitalni prjekt  K121238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</si>
</sst>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 applyProtection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9" fillId="2" borderId="3" xfId="0" quotePrefix="1" applyFont="1" applyFill="1" applyBorder="1" applyAlignment="1">
      <alignment horizontal="left" vertical="center"/>
    </xf>
    <xf numFmtId="0" fontId="0" fillId="0" borderId="0" xfId="0" applyFont="1"/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3" fontId="0" fillId="0" borderId="0" xfId="0" applyNumberFormat="1"/>
    <xf numFmtId="0" fontId="0" fillId="0" borderId="0" xfId="0" applyFill="1" applyBorder="1"/>
    <xf numFmtId="0" fontId="0" fillId="0" borderId="0" xfId="0" applyBorder="1" applyAlignment="1">
      <alignment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64" fontId="3" fillId="2" borderId="4" xfId="1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 applyProtection="1">
      <alignment horizontal="righ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A24" sqref="A24:J24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6" x14ac:dyDescent="0.3">
      <c r="A3" s="104" t="s">
        <v>18</v>
      </c>
      <c r="B3" s="104"/>
      <c r="C3" s="104"/>
      <c r="D3" s="104"/>
      <c r="E3" s="104"/>
      <c r="F3" s="104"/>
      <c r="G3" s="104"/>
      <c r="H3" s="104"/>
      <c r="I3" s="117"/>
      <c r="J3" s="117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6" x14ac:dyDescent="0.3">
      <c r="A5" s="104" t="s">
        <v>23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30</v>
      </c>
    </row>
    <row r="7" spans="1:10" ht="26.4" x14ac:dyDescent="0.3">
      <c r="A7" s="27"/>
      <c r="B7" s="28"/>
      <c r="C7" s="28"/>
      <c r="D7" s="29"/>
      <c r="E7" s="30"/>
      <c r="F7" s="3" t="s">
        <v>88</v>
      </c>
      <c r="G7" s="3" t="s">
        <v>85</v>
      </c>
      <c r="H7" s="3" t="s">
        <v>86</v>
      </c>
      <c r="I7" s="3" t="s">
        <v>73</v>
      </c>
      <c r="J7" s="3" t="s">
        <v>87</v>
      </c>
    </row>
    <row r="8" spans="1:10" ht="15" x14ac:dyDescent="0.25">
      <c r="A8" s="109" t="s">
        <v>0</v>
      </c>
      <c r="B8" s="103"/>
      <c r="C8" s="103"/>
      <c r="D8" s="103"/>
      <c r="E8" s="118"/>
      <c r="F8" s="31">
        <f>F9+F10</f>
        <v>4490367.5999999996</v>
      </c>
      <c r="G8" s="31">
        <f t="shared" ref="G8:J8" si="0">G9+G10</f>
        <v>5355508</v>
      </c>
      <c r="H8" s="31">
        <f t="shared" si="0"/>
        <v>5545565</v>
      </c>
      <c r="I8" s="31">
        <f t="shared" si="0"/>
        <v>5350905</v>
      </c>
      <c r="J8" s="31">
        <f t="shared" si="0"/>
        <v>5483535</v>
      </c>
    </row>
    <row r="9" spans="1:10" ht="15" x14ac:dyDescent="0.25">
      <c r="A9" s="119" t="s">
        <v>31</v>
      </c>
      <c r="B9" s="120"/>
      <c r="C9" s="120"/>
      <c r="D9" s="120"/>
      <c r="E9" s="116"/>
      <c r="F9" s="32">
        <v>4490367.5999999996</v>
      </c>
      <c r="G9" s="32">
        <v>5353008</v>
      </c>
      <c r="H9" s="32">
        <v>5542565</v>
      </c>
      <c r="I9" s="32">
        <v>5350405</v>
      </c>
      <c r="J9" s="32">
        <v>5483035</v>
      </c>
    </row>
    <row r="10" spans="1:10" ht="15" x14ac:dyDescent="0.25">
      <c r="A10" s="121" t="s">
        <v>32</v>
      </c>
      <c r="B10" s="116"/>
      <c r="C10" s="116"/>
      <c r="D10" s="116"/>
      <c r="E10" s="116"/>
      <c r="F10" s="32">
        <v>0</v>
      </c>
      <c r="G10" s="32">
        <v>2500</v>
      </c>
      <c r="H10" s="32">
        <v>3000</v>
      </c>
      <c r="I10" s="32">
        <v>500</v>
      </c>
      <c r="J10" s="32">
        <v>500</v>
      </c>
    </row>
    <row r="11" spans="1:10" ht="15" x14ac:dyDescent="0.25">
      <c r="A11" s="35" t="s">
        <v>1</v>
      </c>
      <c r="B11" s="42"/>
      <c r="C11" s="42"/>
      <c r="D11" s="42"/>
      <c r="E11" s="42"/>
      <c r="F11" s="31">
        <f>F12+F13</f>
        <v>4610731.6999999993</v>
      </c>
      <c r="G11" s="31">
        <f t="shared" ref="G11:J11" si="1">G12+G13</f>
        <v>4670900</v>
      </c>
      <c r="H11" s="31">
        <f t="shared" si="1"/>
        <v>5228130</v>
      </c>
      <c r="I11" s="31">
        <f t="shared" si="1"/>
        <v>5318340</v>
      </c>
      <c r="J11" s="31">
        <f t="shared" si="1"/>
        <v>5483535</v>
      </c>
    </row>
    <row r="12" spans="1:10" x14ac:dyDescent="0.3">
      <c r="A12" s="122" t="s">
        <v>33</v>
      </c>
      <c r="B12" s="120"/>
      <c r="C12" s="120"/>
      <c r="D12" s="120"/>
      <c r="E12" s="120"/>
      <c r="F12" s="32">
        <v>4588948.3499999996</v>
      </c>
      <c r="G12" s="32">
        <v>4516400</v>
      </c>
      <c r="H12" s="32">
        <v>5098000</v>
      </c>
      <c r="I12" s="32">
        <v>5255840</v>
      </c>
      <c r="J12" s="43">
        <v>5421035</v>
      </c>
    </row>
    <row r="13" spans="1:10" x14ac:dyDescent="0.3">
      <c r="A13" s="115" t="s">
        <v>34</v>
      </c>
      <c r="B13" s="116"/>
      <c r="C13" s="116"/>
      <c r="D13" s="116"/>
      <c r="E13" s="116"/>
      <c r="F13" s="44">
        <v>21783.35</v>
      </c>
      <c r="G13" s="44">
        <v>154500</v>
      </c>
      <c r="H13" s="44">
        <v>130130</v>
      </c>
      <c r="I13" s="44">
        <v>62500</v>
      </c>
      <c r="J13" s="43">
        <v>62500</v>
      </c>
    </row>
    <row r="14" spans="1:10" x14ac:dyDescent="0.3">
      <c r="A14" s="102" t="s">
        <v>51</v>
      </c>
      <c r="B14" s="103"/>
      <c r="C14" s="103"/>
      <c r="D14" s="103"/>
      <c r="E14" s="103"/>
      <c r="F14" s="31">
        <f>F8-F11</f>
        <v>-120364.09999999963</v>
      </c>
      <c r="G14" s="31">
        <f t="shared" ref="G14:J14" si="2">G8-G11</f>
        <v>684608</v>
      </c>
      <c r="H14" s="31">
        <f t="shared" si="2"/>
        <v>317435</v>
      </c>
      <c r="I14" s="31">
        <f t="shared" si="2"/>
        <v>32565</v>
      </c>
      <c r="J14" s="31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6" x14ac:dyDescent="0.3">
      <c r="A16" s="104" t="s">
        <v>24</v>
      </c>
      <c r="B16" s="105"/>
      <c r="C16" s="105"/>
      <c r="D16" s="105"/>
      <c r="E16" s="105"/>
      <c r="F16" s="105"/>
      <c r="G16" s="105"/>
      <c r="H16" s="105"/>
      <c r="I16" s="105"/>
      <c r="J16" s="105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6.4" x14ac:dyDescent="0.3">
      <c r="A18" s="27"/>
      <c r="B18" s="28"/>
      <c r="C18" s="28"/>
      <c r="D18" s="29"/>
      <c r="E18" s="30"/>
      <c r="F18" s="3" t="s">
        <v>88</v>
      </c>
      <c r="G18" s="3" t="s">
        <v>85</v>
      </c>
      <c r="H18" s="3" t="s">
        <v>86</v>
      </c>
      <c r="I18" s="3" t="s">
        <v>73</v>
      </c>
      <c r="J18" s="3" t="s">
        <v>87</v>
      </c>
    </row>
    <row r="19" spans="1:10" x14ac:dyDescent="0.3">
      <c r="A19" s="115" t="s">
        <v>35</v>
      </c>
      <c r="B19" s="116"/>
      <c r="C19" s="116"/>
      <c r="D19" s="116"/>
      <c r="E19" s="116"/>
      <c r="F19" s="44">
        <v>729975.45</v>
      </c>
      <c r="G19" s="44">
        <v>0</v>
      </c>
      <c r="H19" s="44">
        <v>65130</v>
      </c>
      <c r="I19" s="44">
        <v>0</v>
      </c>
      <c r="J19" s="43">
        <v>0</v>
      </c>
    </row>
    <row r="20" spans="1:10" x14ac:dyDescent="0.3">
      <c r="A20" s="115" t="s">
        <v>36</v>
      </c>
      <c r="B20" s="116"/>
      <c r="C20" s="116"/>
      <c r="D20" s="116"/>
      <c r="E20" s="116"/>
      <c r="F20" s="44">
        <v>0</v>
      </c>
      <c r="G20" s="44">
        <v>0</v>
      </c>
      <c r="H20" s="44">
        <v>32565</v>
      </c>
      <c r="I20" s="44">
        <v>32565</v>
      </c>
      <c r="J20" s="43">
        <v>0</v>
      </c>
    </row>
    <row r="21" spans="1:10" x14ac:dyDescent="0.3">
      <c r="A21" s="102" t="s">
        <v>2</v>
      </c>
      <c r="B21" s="103"/>
      <c r="C21" s="103"/>
      <c r="D21" s="103"/>
      <c r="E21" s="103"/>
      <c r="F21" s="31">
        <f>F19-F20</f>
        <v>729975.45</v>
      </c>
      <c r="G21" s="31">
        <v>0</v>
      </c>
      <c r="H21" s="31">
        <f t="shared" ref="H21:J21" si="3">H19-H20</f>
        <v>32565</v>
      </c>
      <c r="I21" s="31">
        <f t="shared" si="3"/>
        <v>-32565</v>
      </c>
      <c r="J21" s="31">
        <f t="shared" si="3"/>
        <v>0</v>
      </c>
    </row>
    <row r="22" spans="1:10" x14ac:dyDescent="0.3">
      <c r="A22" s="102" t="s">
        <v>52</v>
      </c>
      <c r="B22" s="103"/>
      <c r="C22" s="103"/>
      <c r="D22" s="103"/>
      <c r="E22" s="103"/>
      <c r="F22" s="31">
        <f>F14+F21</f>
        <v>609611.35000000033</v>
      </c>
      <c r="G22" s="31">
        <f t="shared" ref="G22:J22" si="4">G14+G21</f>
        <v>684608</v>
      </c>
      <c r="H22" s="31">
        <f t="shared" si="4"/>
        <v>350000</v>
      </c>
      <c r="I22" s="31">
        <f t="shared" si="4"/>
        <v>0</v>
      </c>
      <c r="J22" s="31">
        <f t="shared" si="4"/>
        <v>0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x14ac:dyDescent="0.3">
      <c r="A24" s="104" t="s">
        <v>53</v>
      </c>
      <c r="B24" s="105"/>
      <c r="C24" s="105"/>
      <c r="D24" s="105"/>
      <c r="E24" s="105"/>
      <c r="F24" s="105"/>
      <c r="G24" s="105"/>
      <c r="H24" s="105"/>
      <c r="I24" s="105"/>
      <c r="J24" s="105"/>
    </row>
    <row r="25" spans="1:10" ht="15.6" x14ac:dyDescent="0.3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6.4" x14ac:dyDescent="0.3">
      <c r="A26" s="27"/>
      <c r="B26" s="28"/>
      <c r="C26" s="28"/>
      <c r="D26" s="29"/>
      <c r="E26" s="30"/>
      <c r="F26" s="3" t="s">
        <v>88</v>
      </c>
      <c r="G26" s="3" t="s">
        <v>85</v>
      </c>
      <c r="H26" s="3" t="s">
        <v>86</v>
      </c>
      <c r="I26" s="3" t="s">
        <v>73</v>
      </c>
      <c r="J26" s="3" t="s">
        <v>87</v>
      </c>
    </row>
    <row r="27" spans="1:10" ht="15" customHeight="1" x14ac:dyDescent="0.3">
      <c r="A27" s="106" t="s">
        <v>54</v>
      </c>
      <c r="B27" s="107"/>
      <c r="C27" s="107"/>
      <c r="D27" s="107"/>
      <c r="E27" s="108"/>
      <c r="F27" s="45">
        <v>-684608.25</v>
      </c>
      <c r="G27" s="45">
        <v>-684608</v>
      </c>
      <c r="H27" s="45">
        <v>-350000</v>
      </c>
      <c r="I27" s="45">
        <v>0</v>
      </c>
      <c r="J27" s="46">
        <v>0</v>
      </c>
    </row>
    <row r="28" spans="1:10" ht="15" customHeight="1" x14ac:dyDescent="0.3">
      <c r="A28" s="102" t="s">
        <v>55</v>
      </c>
      <c r="B28" s="103"/>
      <c r="C28" s="103"/>
      <c r="D28" s="103"/>
      <c r="E28" s="103"/>
      <c r="F28" s="47">
        <f>F22+F27</f>
        <v>-74996.899999999674</v>
      </c>
      <c r="G28" s="47">
        <f t="shared" ref="G28:J28" si="5">G22+G27</f>
        <v>0</v>
      </c>
      <c r="H28" s="47">
        <f t="shared" si="5"/>
        <v>0</v>
      </c>
      <c r="I28" s="47">
        <f t="shared" si="5"/>
        <v>0</v>
      </c>
      <c r="J28" s="48">
        <f t="shared" si="5"/>
        <v>0</v>
      </c>
    </row>
    <row r="29" spans="1:10" ht="45" customHeight="1" x14ac:dyDescent="0.3">
      <c r="A29" s="109" t="s">
        <v>56</v>
      </c>
      <c r="B29" s="110"/>
      <c r="C29" s="110"/>
      <c r="D29" s="110"/>
      <c r="E29" s="111"/>
      <c r="F29" s="47">
        <f>F14+F21+F27-F28</f>
        <v>0</v>
      </c>
      <c r="G29" s="47">
        <f t="shared" ref="G29:J29" si="6">G14+G21+G27-G28</f>
        <v>0</v>
      </c>
      <c r="H29" s="47">
        <f t="shared" si="6"/>
        <v>0</v>
      </c>
      <c r="I29" s="47">
        <f t="shared" si="6"/>
        <v>0</v>
      </c>
      <c r="J29" s="48">
        <f t="shared" si="6"/>
        <v>0</v>
      </c>
    </row>
    <row r="30" spans="1:10" ht="15.6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" ht="15.6" x14ac:dyDescent="0.3">
      <c r="A31" s="112" t="s">
        <v>50</v>
      </c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 ht="17.399999999999999" x14ac:dyDescent="0.3">
      <c r="A32" s="51"/>
      <c r="B32" s="52"/>
      <c r="C32" s="52"/>
      <c r="D32" s="52"/>
      <c r="E32" s="52"/>
      <c r="F32" s="52"/>
      <c r="G32" s="52"/>
      <c r="H32" s="53"/>
      <c r="I32" s="53"/>
      <c r="J32" s="53"/>
    </row>
    <row r="33" spans="1:10" ht="26.4" x14ac:dyDescent="0.3">
      <c r="A33" s="54"/>
      <c r="B33" s="55"/>
      <c r="C33" s="55"/>
      <c r="D33" s="56"/>
      <c r="E33" s="57"/>
      <c r="F33" s="3" t="s">
        <v>88</v>
      </c>
      <c r="G33" s="3" t="s">
        <v>85</v>
      </c>
      <c r="H33" s="3" t="s">
        <v>86</v>
      </c>
      <c r="I33" s="3" t="s">
        <v>73</v>
      </c>
      <c r="J33" s="3" t="s">
        <v>87</v>
      </c>
    </row>
    <row r="34" spans="1:10" x14ac:dyDescent="0.3">
      <c r="A34" s="106" t="s">
        <v>54</v>
      </c>
      <c r="B34" s="107"/>
      <c r="C34" s="107"/>
      <c r="D34" s="107"/>
      <c r="E34" s="108"/>
      <c r="F34" s="45">
        <v>0</v>
      </c>
      <c r="G34" s="45">
        <f>F37</f>
        <v>0</v>
      </c>
      <c r="H34" s="45">
        <f>G37</f>
        <v>0</v>
      </c>
      <c r="I34" s="45">
        <f>H37</f>
        <v>0</v>
      </c>
      <c r="J34" s="46">
        <f>I37</f>
        <v>0</v>
      </c>
    </row>
    <row r="35" spans="1:10" ht="28.5" customHeight="1" x14ac:dyDescent="0.3">
      <c r="A35" s="106" t="s">
        <v>57</v>
      </c>
      <c r="B35" s="107"/>
      <c r="C35" s="107"/>
      <c r="D35" s="107"/>
      <c r="E35" s="108"/>
      <c r="F35" s="45">
        <v>0</v>
      </c>
      <c r="G35" s="45">
        <v>0</v>
      </c>
      <c r="H35" s="45">
        <v>0</v>
      </c>
      <c r="I35" s="45">
        <v>0</v>
      </c>
      <c r="J35" s="46">
        <v>0</v>
      </c>
    </row>
    <row r="36" spans="1:10" x14ac:dyDescent="0.3">
      <c r="A36" s="106" t="s">
        <v>58</v>
      </c>
      <c r="B36" s="113"/>
      <c r="C36" s="113"/>
      <c r="D36" s="113"/>
      <c r="E36" s="114"/>
      <c r="F36" s="45">
        <v>0</v>
      </c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3">
      <c r="A37" s="102" t="s">
        <v>55</v>
      </c>
      <c r="B37" s="103"/>
      <c r="C37" s="103"/>
      <c r="D37" s="103"/>
      <c r="E37" s="103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58">
        <f t="shared" si="7"/>
        <v>0</v>
      </c>
    </row>
    <row r="38" spans="1:10" ht="17.25" customHeight="1" x14ac:dyDescent="0.3"/>
    <row r="39" spans="1:10" x14ac:dyDescent="0.3">
      <c r="A39" s="100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F34" sqref="F3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04" t="s">
        <v>18</v>
      </c>
      <c r="B3" s="104"/>
      <c r="C3" s="104"/>
      <c r="D3" s="104"/>
      <c r="E3" s="104"/>
      <c r="F3" s="104"/>
      <c r="G3" s="104"/>
      <c r="H3" s="10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04" t="s">
        <v>4</v>
      </c>
      <c r="B5" s="104"/>
      <c r="C5" s="104"/>
      <c r="D5" s="104"/>
      <c r="E5" s="104"/>
      <c r="F5" s="104"/>
      <c r="G5" s="104"/>
      <c r="H5" s="10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04" t="s">
        <v>37</v>
      </c>
      <c r="B7" s="104"/>
      <c r="C7" s="104"/>
      <c r="D7" s="104"/>
      <c r="E7" s="104"/>
      <c r="F7" s="104"/>
      <c r="G7" s="104"/>
      <c r="H7" s="104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20" t="s">
        <v>5</v>
      </c>
      <c r="B9" s="19" t="s">
        <v>6</v>
      </c>
      <c r="C9" s="19" t="s">
        <v>3</v>
      </c>
      <c r="D9" s="19" t="s">
        <v>88</v>
      </c>
      <c r="E9" s="20" t="s">
        <v>85</v>
      </c>
      <c r="F9" s="20" t="s">
        <v>86</v>
      </c>
      <c r="G9" s="20" t="s">
        <v>73</v>
      </c>
      <c r="H9" s="20" t="s">
        <v>87</v>
      </c>
    </row>
    <row r="10" spans="1:10" ht="24" customHeight="1" x14ac:dyDescent="0.3">
      <c r="A10" s="37"/>
      <c r="B10" s="38"/>
      <c r="C10" s="11" t="s">
        <v>0</v>
      </c>
      <c r="D10" s="66">
        <v>5220343.05</v>
      </c>
      <c r="E10" s="66">
        <f>SUM(E11,E18,E20)</f>
        <v>5355508</v>
      </c>
      <c r="F10" s="66">
        <f>SUM(F11,F18,F20)</f>
        <v>5610695</v>
      </c>
      <c r="G10" s="66">
        <f>SUM(G11,G18)</f>
        <v>5350905</v>
      </c>
      <c r="H10" s="66">
        <f t="shared" ref="H10" si="0">SUM(H11,H18)</f>
        <v>5483535</v>
      </c>
    </row>
    <row r="11" spans="1:10" ht="15.75" customHeight="1" x14ac:dyDescent="0.3">
      <c r="A11" s="11">
        <v>6</v>
      </c>
      <c r="B11" s="11"/>
      <c r="C11" s="11" t="s">
        <v>7</v>
      </c>
      <c r="D11" s="66">
        <f>SUM(D12:D17)</f>
        <v>4464753.92</v>
      </c>
      <c r="E11" s="65">
        <f>SUM(E12:E17)</f>
        <v>5353008</v>
      </c>
      <c r="F11" s="65">
        <f>SUM(F12:F17)</f>
        <v>5542565</v>
      </c>
      <c r="G11" s="65">
        <f>SUM(G12:G17)</f>
        <v>5350405</v>
      </c>
      <c r="H11" s="65">
        <f t="shared" ref="H11" si="1">SUM(H12:H17)</f>
        <v>5483035</v>
      </c>
    </row>
    <row r="12" spans="1:10" ht="39.6" x14ac:dyDescent="0.3">
      <c r="A12" s="11"/>
      <c r="B12" s="16">
        <v>63</v>
      </c>
      <c r="C12" s="16" t="s">
        <v>26</v>
      </c>
      <c r="D12" s="8">
        <v>54431.72</v>
      </c>
      <c r="E12" s="9">
        <v>122000</v>
      </c>
      <c r="F12" s="9">
        <v>56000</v>
      </c>
      <c r="G12" s="9">
        <v>56000</v>
      </c>
      <c r="H12" s="9">
        <v>56000</v>
      </c>
    </row>
    <row r="13" spans="1:10" x14ac:dyDescent="0.3">
      <c r="A13" s="12"/>
      <c r="B13" s="12">
        <v>64</v>
      </c>
      <c r="C13" s="12" t="s">
        <v>75</v>
      </c>
      <c r="D13" s="8">
        <v>3388.43</v>
      </c>
      <c r="E13" s="9">
        <v>400</v>
      </c>
      <c r="F13" s="9">
        <v>400</v>
      </c>
      <c r="G13" s="9">
        <v>400</v>
      </c>
      <c r="H13" s="9">
        <v>400</v>
      </c>
    </row>
    <row r="14" spans="1:10" ht="60" customHeight="1" x14ac:dyDescent="0.3">
      <c r="A14" s="12"/>
      <c r="B14" s="12">
        <v>65</v>
      </c>
      <c r="C14" s="60" t="s">
        <v>76</v>
      </c>
      <c r="D14" s="8">
        <v>150910.17000000001</v>
      </c>
      <c r="E14" s="9">
        <v>155000</v>
      </c>
      <c r="F14" s="9">
        <v>220000</v>
      </c>
      <c r="G14" s="9">
        <v>250000</v>
      </c>
      <c r="H14" s="9">
        <v>260000</v>
      </c>
    </row>
    <row r="15" spans="1:10" ht="60" customHeight="1" x14ac:dyDescent="0.3">
      <c r="A15" s="12"/>
      <c r="B15" s="12">
        <v>66</v>
      </c>
      <c r="C15" s="60" t="s">
        <v>77</v>
      </c>
      <c r="D15" s="8">
        <v>1882154.28</v>
      </c>
      <c r="E15" s="9">
        <v>2734608</v>
      </c>
      <c r="F15" s="9">
        <v>1833065</v>
      </c>
      <c r="G15" s="9">
        <v>1887065</v>
      </c>
      <c r="H15" s="9">
        <v>1910120</v>
      </c>
    </row>
    <row r="16" spans="1:10" ht="39.6" x14ac:dyDescent="0.3">
      <c r="A16" s="12"/>
      <c r="B16" s="12">
        <v>67</v>
      </c>
      <c r="C16" s="16" t="s">
        <v>27</v>
      </c>
      <c r="D16" s="8">
        <v>2359948.65</v>
      </c>
      <c r="E16" s="9">
        <v>2330000</v>
      </c>
      <c r="F16" s="9">
        <v>3424100</v>
      </c>
      <c r="G16" s="9">
        <v>3147940</v>
      </c>
      <c r="H16" s="9">
        <v>3247515</v>
      </c>
    </row>
    <row r="17" spans="1:14" ht="25.8" customHeight="1" x14ac:dyDescent="0.3">
      <c r="A17" s="12"/>
      <c r="B17" s="12">
        <v>68</v>
      </c>
      <c r="C17" s="16" t="s">
        <v>78</v>
      </c>
      <c r="D17" s="8">
        <v>13920.67</v>
      </c>
      <c r="E17" s="9">
        <v>11000</v>
      </c>
      <c r="F17" s="9">
        <v>9000</v>
      </c>
      <c r="G17" s="9">
        <v>9000</v>
      </c>
      <c r="H17" s="9">
        <v>9000</v>
      </c>
    </row>
    <row r="18" spans="1:14" ht="26.4" x14ac:dyDescent="0.3">
      <c r="A18" s="14">
        <v>7</v>
      </c>
      <c r="B18" s="15"/>
      <c r="C18" s="25" t="s">
        <v>8</v>
      </c>
      <c r="D18" s="66">
        <v>0</v>
      </c>
      <c r="E18" s="65">
        <v>2500</v>
      </c>
      <c r="F18" s="65">
        <v>3000</v>
      </c>
      <c r="G18" s="65">
        <v>500</v>
      </c>
      <c r="H18" s="65">
        <v>500</v>
      </c>
    </row>
    <row r="19" spans="1:14" ht="39.6" x14ac:dyDescent="0.3">
      <c r="A19" s="16"/>
      <c r="B19" s="16">
        <v>72</v>
      </c>
      <c r="C19" s="26" t="s">
        <v>25</v>
      </c>
      <c r="D19" s="8">
        <v>0</v>
      </c>
      <c r="E19" s="9">
        <v>2500</v>
      </c>
      <c r="F19" s="9">
        <v>3000</v>
      </c>
      <c r="G19" s="9">
        <v>500</v>
      </c>
      <c r="H19" s="10">
        <v>500</v>
      </c>
    </row>
    <row r="20" spans="1:14" s="59" customFormat="1" ht="28.8" x14ac:dyDescent="0.3">
      <c r="A20" s="96">
        <v>8</v>
      </c>
      <c r="B20" s="71"/>
      <c r="C20" s="70" t="s">
        <v>15</v>
      </c>
      <c r="D20" s="65">
        <f>SUM(D21)</f>
        <v>729975.45</v>
      </c>
      <c r="E20" s="71">
        <f t="shared" ref="E20:H20" si="2">SUM(E21)</f>
        <v>0</v>
      </c>
      <c r="F20" s="65">
        <v>65130</v>
      </c>
      <c r="G20" s="71">
        <f t="shared" si="2"/>
        <v>0</v>
      </c>
      <c r="H20" s="71">
        <f t="shared" si="2"/>
        <v>0</v>
      </c>
    </row>
    <row r="21" spans="1:14" s="61" customFormat="1" ht="28.8" x14ac:dyDescent="0.3">
      <c r="B21" s="61">
        <v>81</v>
      </c>
      <c r="C21" s="63" t="s">
        <v>80</v>
      </c>
      <c r="D21" s="9">
        <v>729975.45</v>
      </c>
      <c r="E21" s="61">
        <v>0</v>
      </c>
      <c r="F21" s="61">
        <v>0</v>
      </c>
      <c r="G21" s="61">
        <v>0</v>
      </c>
      <c r="H21" s="61">
        <v>0</v>
      </c>
      <c r="I21" s="69"/>
      <c r="J21" s="69"/>
      <c r="K21" s="69"/>
      <c r="L21" s="69"/>
      <c r="M21" s="69"/>
      <c r="N21" s="69"/>
    </row>
    <row r="22" spans="1:14" x14ac:dyDescent="0.3">
      <c r="A22" s="61"/>
      <c r="B22" s="61">
        <v>84</v>
      </c>
      <c r="C22" s="63" t="s">
        <v>21</v>
      </c>
      <c r="D22" s="8">
        <v>0</v>
      </c>
      <c r="E22" s="9">
        <v>0</v>
      </c>
      <c r="F22" s="9">
        <v>65130</v>
      </c>
      <c r="G22" s="9">
        <v>0</v>
      </c>
      <c r="H22" s="9">
        <v>0</v>
      </c>
    </row>
    <row r="23" spans="1:14" x14ac:dyDescent="0.3">
      <c r="A23" s="69"/>
      <c r="B23" s="89"/>
      <c r="C23" s="90"/>
      <c r="D23" s="69"/>
      <c r="E23" s="69"/>
      <c r="F23" s="69"/>
      <c r="G23" s="69"/>
      <c r="H23" s="69"/>
    </row>
    <row r="24" spans="1:14" ht="15.6" x14ac:dyDescent="0.3">
      <c r="A24" s="104" t="s">
        <v>38</v>
      </c>
      <c r="B24" s="123"/>
      <c r="C24" s="123"/>
      <c r="D24" s="123"/>
      <c r="E24" s="123"/>
      <c r="F24" s="123"/>
      <c r="G24" s="123"/>
      <c r="H24" s="123"/>
    </row>
    <row r="25" spans="1:14" ht="17.399999999999999" x14ac:dyDescent="0.3">
      <c r="A25" s="4"/>
      <c r="B25" s="4"/>
      <c r="C25" s="4"/>
      <c r="D25" s="4"/>
      <c r="E25" s="4"/>
      <c r="F25" s="4"/>
      <c r="G25" s="5"/>
      <c r="H25" s="5"/>
    </row>
    <row r="26" spans="1:14" ht="26.4" x14ac:dyDescent="0.3">
      <c r="A26" s="20" t="s">
        <v>5</v>
      </c>
      <c r="B26" s="19" t="s">
        <v>6</v>
      </c>
      <c r="C26" s="19" t="s">
        <v>3</v>
      </c>
      <c r="D26" s="19" t="s">
        <v>88</v>
      </c>
      <c r="E26" s="20" t="s">
        <v>85</v>
      </c>
      <c r="F26" s="20" t="s">
        <v>86</v>
      </c>
      <c r="G26" s="20" t="s">
        <v>73</v>
      </c>
      <c r="H26" s="20" t="s">
        <v>87</v>
      </c>
    </row>
    <row r="27" spans="1:14" ht="25.2" customHeight="1" x14ac:dyDescent="0.3">
      <c r="A27" s="37"/>
      <c r="B27" s="38"/>
      <c r="C27" s="11" t="s">
        <v>1</v>
      </c>
      <c r="D27" s="66">
        <f>SUM(D28,D34)</f>
        <v>4610731.7</v>
      </c>
      <c r="E27" s="66">
        <f>SUM(E28,,E34)</f>
        <v>4670900</v>
      </c>
      <c r="F27" s="66">
        <f>SUM(F28,F34,F38)</f>
        <v>5260695</v>
      </c>
      <c r="G27" s="66">
        <f>SUM(G28,G34,G38)</f>
        <v>5350905</v>
      </c>
      <c r="H27" s="66">
        <f>SUM(H28,H34)</f>
        <v>5483535</v>
      </c>
    </row>
    <row r="28" spans="1:14" ht="15.75" customHeight="1" x14ac:dyDescent="0.3">
      <c r="A28" s="11">
        <v>3</v>
      </c>
      <c r="B28" s="11"/>
      <c r="C28" s="11" t="s">
        <v>9</v>
      </c>
      <c r="D28" s="66">
        <f>SUM(D29:D32:D33)</f>
        <v>4588948.3500000006</v>
      </c>
      <c r="E28" s="66">
        <f>SUM(E29:E32:E33)</f>
        <v>4516400</v>
      </c>
      <c r="F28" s="66">
        <f>SUM(F29:F32:F33)</f>
        <v>5098000</v>
      </c>
      <c r="G28" s="66">
        <f>SUM(G29:G33)</f>
        <v>5255840</v>
      </c>
      <c r="H28" s="66">
        <f>SUM(H29:H32:H33)</f>
        <v>5421035</v>
      </c>
    </row>
    <row r="29" spans="1:14" ht="15.75" customHeight="1" x14ac:dyDescent="0.3">
      <c r="A29" s="11"/>
      <c r="B29" s="16">
        <v>31</v>
      </c>
      <c r="C29" s="18" t="s">
        <v>10</v>
      </c>
      <c r="D29" s="8">
        <v>3420914.74</v>
      </c>
      <c r="E29" s="9">
        <v>3500000</v>
      </c>
      <c r="F29" s="9">
        <v>3828000</v>
      </c>
      <c r="G29" s="9">
        <v>3944840</v>
      </c>
      <c r="H29" s="9">
        <v>4065035</v>
      </c>
    </row>
    <row r="30" spans="1:14" x14ac:dyDescent="0.3">
      <c r="A30" s="12"/>
      <c r="B30" s="12">
        <v>32</v>
      </c>
      <c r="C30" s="12" t="s">
        <v>20</v>
      </c>
      <c r="D30" s="8">
        <v>1161751.45</v>
      </c>
      <c r="E30" s="9">
        <v>1009400</v>
      </c>
      <c r="F30" s="9">
        <v>1265000</v>
      </c>
      <c r="G30" s="9">
        <v>1306000</v>
      </c>
      <c r="H30" s="9">
        <v>1351000</v>
      </c>
    </row>
    <row r="31" spans="1:14" x14ac:dyDescent="0.3">
      <c r="A31" s="12"/>
      <c r="B31" s="12">
        <v>34</v>
      </c>
      <c r="C31" s="12" t="s">
        <v>66</v>
      </c>
      <c r="D31" s="8">
        <v>4837.37</v>
      </c>
      <c r="E31" s="9">
        <v>5000</v>
      </c>
      <c r="F31" s="9">
        <v>5000</v>
      </c>
      <c r="G31" s="9">
        <v>5000</v>
      </c>
      <c r="H31" s="9">
        <v>5000</v>
      </c>
    </row>
    <row r="32" spans="1:14" ht="28.2" customHeight="1" x14ac:dyDescent="0.3">
      <c r="A32" s="12"/>
      <c r="B32" s="12">
        <v>36</v>
      </c>
      <c r="C32" s="60" t="s">
        <v>74</v>
      </c>
      <c r="D32" s="8">
        <v>1444.79</v>
      </c>
      <c r="E32" s="9">
        <v>2000</v>
      </c>
      <c r="F32" s="9">
        <v>0</v>
      </c>
      <c r="G32" s="9">
        <v>0</v>
      </c>
      <c r="H32" s="9">
        <v>0</v>
      </c>
    </row>
    <row r="33" spans="1:8" ht="28.2" customHeight="1" x14ac:dyDescent="0.3">
      <c r="A33" s="12"/>
      <c r="B33" s="12">
        <v>38</v>
      </c>
      <c r="C33" s="60" t="s">
        <v>68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</row>
    <row r="34" spans="1:8" ht="26.4" x14ac:dyDescent="0.3">
      <c r="A34" s="14">
        <v>4</v>
      </c>
      <c r="B34" s="15"/>
      <c r="C34" s="25" t="s">
        <v>11</v>
      </c>
      <c r="D34" s="66">
        <f>SUM(D35:D39)</f>
        <v>21783.35</v>
      </c>
      <c r="E34" s="65">
        <f>SUM(E39,E36,E37,E35)</f>
        <v>154500</v>
      </c>
      <c r="F34" s="65">
        <v>130130</v>
      </c>
      <c r="G34" s="65">
        <v>62500</v>
      </c>
      <c r="H34" s="65">
        <f>SUM(H39,H36,H35)</f>
        <v>62500</v>
      </c>
    </row>
    <row r="35" spans="1:8" ht="39.6" x14ac:dyDescent="0.3">
      <c r="A35" s="16"/>
      <c r="B35" s="16">
        <v>41</v>
      </c>
      <c r="C35" s="26" t="s">
        <v>12</v>
      </c>
      <c r="D35" s="61">
        <v>0</v>
      </c>
      <c r="E35" s="9">
        <v>0</v>
      </c>
      <c r="F35" s="9">
        <v>0</v>
      </c>
      <c r="G35" s="9">
        <v>0</v>
      </c>
      <c r="H35" s="10">
        <v>0</v>
      </c>
    </row>
    <row r="36" spans="1:8" ht="40.799999999999997" customHeight="1" x14ac:dyDescent="0.3">
      <c r="A36" s="16"/>
      <c r="B36" s="62">
        <v>42</v>
      </c>
      <c r="C36" s="63" t="s">
        <v>28</v>
      </c>
      <c r="D36" s="9">
        <v>21783.35</v>
      </c>
      <c r="E36" s="61">
        <v>44500</v>
      </c>
      <c r="F36" s="64">
        <v>130130</v>
      </c>
      <c r="G36" s="64">
        <v>62500</v>
      </c>
      <c r="H36" s="64">
        <v>62500</v>
      </c>
    </row>
    <row r="37" spans="1:8" ht="40.799999999999997" customHeight="1" x14ac:dyDescent="0.3">
      <c r="A37" s="16"/>
      <c r="B37" s="62">
        <v>45</v>
      </c>
      <c r="C37" s="63" t="s">
        <v>69</v>
      </c>
      <c r="D37" s="61">
        <v>0</v>
      </c>
      <c r="E37" s="64">
        <v>110000</v>
      </c>
      <c r="F37" s="64">
        <v>0</v>
      </c>
      <c r="G37" s="61">
        <v>0</v>
      </c>
      <c r="H37" s="61">
        <v>0</v>
      </c>
    </row>
    <row r="38" spans="1:8" ht="26.4" x14ac:dyDescent="0.3">
      <c r="A38" s="14">
        <v>5</v>
      </c>
      <c r="B38" s="15"/>
      <c r="C38" s="25" t="s">
        <v>16</v>
      </c>
      <c r="D38" s="66">
        <v>0</v>
      </c>
      <c r="E38" s="65">
        <v>0</v>
      </c>
      <c r="F38" s="65">
        <v>32565</v>
      </c>
      <c r="G38" s="65">
        <v>32565</v>
      </c>
      <c r="H38" s="65">
        <v>0</v>
      </c>
    </row>
    <row r="39" spans="1:8" ht="40.799999999999997" customHeight="1" x14ac:dyDescent="0.3">
      <c r="A39" s="16"/>
      <c r="B39" s="62">
        <v>54</v>
      </c>
      <c r="C39" s="63" t="s">
        <v>22</v>
      </c>
      <c r="D39" s="61">
        <v>0</v>
      </c>
      <c r="E39" s="61">
        <v>0</v>
      </c>
      <c r="F39" s="64">
        <v>32565</v>
      </c>
      <c r="G39" s="64">
        <v>32565</v>
      </c>
      <c r="H39" s="61">
        <v>0</v>
      </c>
    </row>
    <row r="40" spans="1:8" ht="28.2" customHeight="1" x14ac:dyDescent="0.3">
      <c r="A40" s="72">
        <v>9</v>
      </c>
      <c r="B40" s="72">
        <v>922</v>
      </c>
      <c r="C40" s="68" t="s">
        <v>84</v>
      </c>
      <c r="D40" s="65">
        <f>D10-D27</f>
        <v>609611.34999999963</v>
      </c>
      <c r="E40" s="65">
        <v>684608</v>
      </c>
      <c r="F40" s="65">
        <f>F10-F27</f>
        <v>350000</v>
      </c>
      <c r="G40" s="65">
        <v>0</v>
      </c>
      <c r="H40" s="65">
        <v>0</v>
      </c>
    </row>
  </sheetData>
  <mergeCells count="5">
    <mergeCell ref="A24:H24"/>
    <mergeCell ref="A3:H3"/>
    <mergeCell ref="A5:H5"/>
    <mergeCell ref="A7:H7"/>
    <mergeCell ref="A1:J1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7" zoomScale="85" zoomScaleNormal="85" workbookViewId="0">
      <selection activeCell="D25" sqref="D25"/>
    </sheetView>
  </sheetViews>
  <sheetFormatPr defaultRowHeight="14.4" x14ac:dyDescent="0.3"/>
  <cols>
    <col min="2" max="2" width="40.44140625" customWidth="1"/>
    <col min="3" max="4" width="23.6640625" customWidth="1"/>
    <col min="5" max="7" width="25.33203125" customWidth="1"/>
  </cols>
  <sheetData>
    <row r="1" spans="1:10" ht="58.2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.75" customHeight="1" x14ac:dyDescent="0.3">
      <c r="B2" s="24"/>
      <c r="C2" s="24"/>
      <c r="D2" s="24"/>
      <c r="E2" s="24"/>
      <c r="F2" s="24"/>
      <c r="G2" s="5"/>
    </row>
    <row r="3" spans="1:10" ht="15.6" x14ac:dyDescent="0.3">
      <c r="A3" s="104" t="s">
        <v>18</v>
      </c>
      <c r="B3" s="104"/>
      <c r="C3" s="104"/>
      <c r="D3" s="104"/>
      <c r="E3" s="104"/>
      <c r="F3" s="104"/>
      <c r="G3" s="104"/>
      <c r="H3" s="104"/>
    </row>
    <row r="4" spans="1:10" ht="17.399999999999999" x14ac:dyDescent="0.3">
      <c r="B4" s="24"/>
      <c r="C4" s="24"/>
      <c r="D4" s="24"/>
      <c r="E4" s="24"/>
      <c r="F4" s="24"/>
      <c r="G4" s="5"/>
    </row>
    <row r="5" spans="1:10" ht="15.6" x14ac:dyDescent="0.3">
      <c r="A5" s="104" t="s">
        <v>144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5.6" x14ac:dyDescent="0.3">
      <c r="B6" s="104"/>
      <c r="C6" s="104"/>
      <c r="D6" s="104"/>
      <c r="E6" s="104"/>
      <c r="F6" s="104"/>
      <c r="G6" s="104"/>
    </row>
    <row r="7" spans="1:10" ht="15.6" x14ac:dyDescent="0.3">
      <c r="A7" s="104" t="s">
        <v>39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ht="17.399999999999999" x14ac:dyDescent="0.3">
      <c r="B8" s="24"/>
      <c r="C8" s="24"/>
      <c r="D8" s="24"/>
      <c r="E8" s="24"/>
      <c r="F8" s="24"/>
      <c r="G8" s="5"/>
    </row>
    <row r="9" spans="1:10" ht="26.4" x14ac:dyDescent="0.3">
      <c r="B9" s="20" t="s">
        <v>40</v>
      </c>
      <c r="C9" s="19" t="s">
        <v>146</v>
      </c>
      <c r="D9" s="20" t="s">
        <v>85</v>
      </c>
      <c r="E9" s="20" t="s">
        <v>86</v>
      </c>
      <c r="F9" s="20" t="s">
        <v>73</v>
      </c>
      <c r="G9" s="20" t="s">
        <v>87</v>
      </c>
    </row>
    <row r="10" spans="1:10" x14ac:dyDescent="0.3">
      <c r="B10" s="91" t="s">
        <v>89</v>
      </c>
      <c r="C10" s="8">
        <f>C11+C13+C15+C18+C21+C23+C25</f>
        <v>5220343.05</v>
      </c>
      <c r="D10" s="8">
        <f>SUM(D11,D13,D15,D18,D21,D23,)</f>
        <v>5529582</v>
      </c>
      <c r="E10" s="8">
        <f>E11+E13+E15+E18+E21+E23+E25</f>
        <v>5610695</v>
      </c>
      <c r="F10" s="8">
        <f>F11+F13+F15+F18+F21+F23</f>
        <v>5350905</v>
      </c>
      <c r="G10" s="8">
        <f>G11+G13+G15+G18+G21+G23</f>
        <v>5483535</v>
      </c>
    </row>
    <row r="11" spans="1:10" x14ac:dyDescent="0.3">
      <c r="B11" s="11" t="s">
        <v>41</v>
      </c>
      <c r="C11" s="8">
        <v>77153</v>
      </c>
      <c r="D11" s="8">
        <v>146074</v>
      </c>
      <c r="E11" s="8">
        <v>333881</v>
      </c>
      <c r="F11" s="8">
        <v>333881</v>
      </c>
      <c r="G11" s="8">
        <v>333881</v>
      </c>
    </row>
    <row r="12" spans="1:10" x14ac:dyDescent="0.3">
      <c r="B12" s="74" t="s">
        <v>90</v>
      </c>
      <c r="C12" s="8">
        <v>77153</v>
      </c>
      <c r="D12" s="8">
        <v>146074</v>
      </c>
      <c r="E12" s="8">
        <v>333881</v>
      </c>
      <c r="F12" s="8">
        <v>333881</v>
      </c>
      <c r="G12" s="8">
        <v>333881</v>
      </c>
    </row>
    <row r="13" spans="1:10" x14ac:dyDescent="0.3">
      <c r="B13" s="11" t="s">
        <v>43</v>
      </c>
      <c r="C13" s="8">
        <v>1942868.18</v>
      </c>
      <c r="D13" s="8">
        <v>2745508</v>
      </c>
      <c r="E13" s="8">
        <v>1841965</v>
      </c>
      <c r="F13" s="8">
        <v>1895965</v>
      </c>
      <c r="G13" s="8">
        <v>1919020</v>
      </c>
    </row>
    <row r="14" spans="1:10" x14ac:dyDescent="0.3">
      <c r="B14" s="75" t="s">
        <v>109</v>
      </c>
      <c r="C14" s="8">
        <v>1942868.18</v>
      </c>
      <c r="D14" s="8">
        <v>2745508</v>
      </c>
      <c r="E14" s="8">
        <v>1841965</v>
      </c>
      <c r="F14" s="8">
        <v>1895965</v>
      </c>
      <c r="G14" s="8">
        <v>1919020</v>
      </c>
    </row>
    <row r="15" spans="1:10" x14ac:dyDescent="0.3">
      <c r="B15" s="11" t="s">
        <v>91</v>
      </c>
      <c r="C15" s="8">
        <f>SUM(C16:C18)</f>
        <v>2468029.92</v>
      </c>
      <c r="D15" s="8">
        <v>2513000</v>
      </c>
      <c r="E15" s="8">
        <f>E16+E17</f>
        <v>3310219</v>
      </c>
      <c r="F15" s="8">
        <f>F16+F17</f>
        <v>3064059</v>
      </c>
      <c r="G15" s="8">
        <f>SUM(G16:G17)</f>
        <v>3173634</v>
      </c>
    </row>
    <row r="16" spans="1:10" x14ac:dyDescent="0.3">
      <c r="B16" s="17" t="s">
        <v>92</v>
      </c>
      <c r="C16" s="8">
        <v>2437702.7999999998</v>
      </c>
      <c r="D16" s="8">
        <v>2485000</v>
      </c>
      <c r="E16" s="8">
        <v>3242219</v>
      </c>
      <c r="F16" s="8">
        <v>2996059</v>
      </c>
      <c r="G16" s="8">
        <v>3105634</v>
      </c>
    </row>
    <row r="17" spans="1:10" x14ac:dyDescent="0.3">
      <c r="B17" s="17" t="s">
        <v>93</v>
      </c>
      <c r="C17" s="8">
        <v>28010.62</v>
      </c>
      <c r="D17" s="8">
        <v>28000</v>
      </c>
      <c r="E17" s="8">
        <v>68000</v>
      </c>
      <c r="F17" s="8">
        <v>68000</v>
      </c>
      <c r="G17" s="8">
        <v>68000</v>
      </c>
    </row>
    <row r="18" spans="1:10" x14ac:dyDescent="0.3">
      <c r="B18" s="76" t="s">
        <v>94</v>
      </c>
      <c r="C18" s="8">
        <v>2316.5</v>
      </c>
      <c r="D18" s="8">
        <v>122000</v>
      </c>
      <c r="E18" s="8">
        <v>56000</v>
      </c>
      <c r="F18" s="8">
        <v>56000</v>
      </c>
      <c r="G18" s="8">
        <v>56000</v>
      </c>
    </row>
    <row r="19" spans="1:10" x14ac:dyDescent="0.3">
      <c r="B19" s="17" t="s">
        <v>110</v>
      </c>
      <c r="C19" s="8">
        <v>0</v>
      </c>
      <c r="D19" s="8">
        <v>122000</v>
      </c>
      <c r="E19" s="8">
        <v>30000</v>
      </c>
      <c r="F19" s="8">
        <v>30000</v>
      </c>
      <c r="G19" s="8">
        <v>30000</v>
      </c>
    </row>
    <row r="20" spans="1:10" x14ac:dyDescent="0.3">
      <c r="B20" s="17" t="s">
        <v>111</v>
      </c>
      <c r="C20" s="8">
        <v>0</v>
      </c>
      <c r="D20" s="8">
        <v>0</v>
      </c>
      <c r="E20" s="8">
        <v>26000</v>
      </c>
      <c r="F20" s="8">
        <v>26000</v>
      </c>
      <c r="G20" s="8">
        <v>26000</v>
      </c>
    </row>
    <row r="21" spans="1:10" x14ac:dyDescent="0.3">
      <c r="B21" s="77" t="s">
        <v>96</v>
      </c>
      <c r="C21" s="8">
        <f t="shared" ref="C21:G21" si="0">C22</f>
        <v>0</v>
      </c>
      <c r="D21" s="8">
        <f t="shared" si="0"/>
        <v>500</v>
      </c>
      <c r="E21" s="8">
        <f t="shared" si="0"/>
        <v>500</v>
      </c>
      <c r="F21" s="8">
        <v>500</v>
      </c>
      <c r="G21" s="8">
        <f t="shared" si="0"/>
        <v>500</v>
      </c>
    </row>
    <row r="22" spans="1:10" x14ac:dyDescent="0.3">
      <c r="B22" s="17" t="s">
        <v>97</v>
      </c>
      <c r="C22" s="8">
        <v>0</v>
      </c>
      <c r="D22" s="8">
        <v>500</v>
      </c>
      <c r="E22" s="8">
        <v>500</v>
      </c>
      <c r="F22" s="8">
        <v>500</v>
      </c>
      <c r="G22" s="8">
        <v>500</v>
      </c>
    </row>
    <row r="23" spans="1:10" ht="15.75" customHeight="1" x14ac:dyDescent="0.3">
      <c r="B23" s="14" t="s">
        <v>98</v>
      </c>
      <c r="C23" s="8">
        <v>0</v>
      </c>
      <c r="D23" s="8">
        <v>2500</v>
      </c>
      <c r="E23" s="8">
        <v>3000</v>
      </c>
      <c r="F23" s="8">
        <v>500</v>
      </c>
      <c r="G23" s="8">
        <v>500</v>
      </c>
    </row>
    <row r="24" spans="1:10" ht="26.4" x14ac:dyDescent="0.3">
      <c r="B24" s="17" t="s">
        <v>99</v>
      </c>
      <c r="C24" s="8">
        <v>0</v>
      </c>
      <c r="D24" s="8">
        <v>2500</v>
      </c>
      <c r="E24" s="8">
        <v>3000</v>
      </c>
      <c r="F24" s="8">
        <v>500</v>
      </c>
      <c r="G24" s="8">
        <v>500</v>
      </c>
    </row>
    <row r="25" spans="1:10" ht="26.4" x14ac:dyDescent="0.3">
      <c r="B25" s="78" t="s">
        <v>100</v>
      </c>
      <c r="C25" s="8">
        <v>729975.45</v>
      </c>
      <c r="D25" s="8">
        <v>0</v>
      </c>
      <c r="E25" s="8">
        <v>65130</v>
      </c>
      <c r="F25" s="8">
        <v>0</v>
      </c>
      <c r="G25" s="8">
        <v>0</v>
      </c>
    </row>
    <row r="26" spans="1:10" x14ac:dyDescent="0.3">
      <c r="B26" s="17" t="s">
        <v>101</v>
      </c>
      <c r="C26" s="8">
        <v>729975.45</v>
      </c>
      <c r="D26" s="8">
        <v>0</v>
      </c>
      <c r="E26" s="8">
        <v>0</v>
      </c>
      <c r="F26" s="8">
        <v>0</v>
      </c>
      <c r="G26" s="8">
        <v>0</v>
      </c>
    </row>
    <row r="27" spans="1:10" x14ac:dyDescent="0.3">
      <c r="B27" s="17" t="s">
        <v>157</v>
      </c>
      <c r="C27" s="8">
        <v>0</v>
      </c>
      <c r="D27" s="8">
        <v>0</v>
      </c>
      <c r="E27" s="8">
        <v>65130</v>
      </c>
      <c r="F27" s="8">
        <v>0</v>
      </c>
      <c r="G27" s="8">
        <v>0</v>
      </c>
    </row>
    <row r="30" spans="1:10" ht="15.6" x14ac:dyDescent="0.3">
      <c r="A30" s="104" t="s">
        <v>145</v>
      </c>
      <c r="B30" s="104"/>
      <c r="C30" s="104"/>
      <c r="D30" s="104"/>
      <c r="E30" s="104"/>
      <c r="F30" s="104"/>
      <c r="G30" s="104"/>
      <c r="H30" s="104"/>
      <c r="I30" s="104"/>
      <c r="J30" s="104"/>
    </row>
    <row r="32" spans="1:10" ht="26.4" x14ac:dyDescent="0.3">
      <c r="B32" s="20" t="s">
        <v>40</v>
      </c>
      <c r="C32" s="20" t="s">
        <v>146</v>
      </c>
      <c r="D32" s="20" t="s">
        <v>85</v>
      </c>
      <c r="E32" s="20" t="s">
        <v>86</v>
      </c>
      <c r="F32" s="20" t="s">
        <v>73</v>
      </c>
      <c r="G32" s="20" t="s">
        <v>87</v>
      </c>
    </row>
    <row r="33" spans="2:7" x14ac:dyDescent="0.3">
      <c r="B33" s="91" t="s">
        <v>102</v>
      </c>
      <c r="C33" s="8">
        <f>C34+C36+C38+C42+C45+C47+C51</f>
        <v>5220342.7</v>
      </c>
      <c r="D33" s="8">
        <f>D34+D36+D38+D42+D45+D47+D51</f>
        <v>5529582</v>
      </c>
      <c r="E33" s="8">
        <f>E34+E36+E38+E42+E45+E47+E49+E51</f>
        <v>5610695</v>
      </c>
      <c r="F33" s="8">
        <f>F34+F36+F38+F42+F45+F47</f>
        <v>5350905</v>
      </c>
      <c r="G33" s="8">
        <f>G34+G36+G38+G42+G45+G47</f>
        <v>5483535</v>
      </c>
    </row>
    <row r="34" spans="2:7" x14ac:dyDescent="0.3">
      <c r="B34" s="11" t="s">
        <v>41</v>
      </c>
      <c r="C34" s="8">
        <v>77153</v>
      </c>
      <c r="D34" s="8">
        <v>146074</v>
      </c>
      <c r="E34" s="8">
        <v>333881</v>
      </c>
      <c r="F34" s="8">
        <v>333881</v>
      </c>
      <c r="G34" s="8">
        <v>333881</v>
      </c>
    </row>
    <row r="35" spans="2:7" x14ac:dyDescent="0.3">
      <c r="B35" s="74" t="s">
        <v>90</v>
      </c>
      <c r="C35" s="8">
        <v>77153</v>
      </c>
      <c r="D35" s="8">
        <v>146074</v>
      </c>
      <c r="E35" s="8">
        <v>333881</v>
      </c>
      <c r="F35" s="8">
        <v>333881</v>
      </c>
      <c r="G35" s="8">
        <v>333881</v>
      </c>
    </row>
    <row r="36" spans="2:7" x14ac:dyDescent="0.3">
      <c r="B36" s="25" t="s">
        <v>43</v>
      </c>
      <c r="C36" s="8">
        <v>1942868.18</v>
      </c>
      <c r="D36" s="8">
        <v>2060900</v>
      </c>
      <c r="E36" s="8">
        <v>1841965</v>
      </c>
      <c r="F36" s="8">
        <v>1895965</v>
      </c>
      <c r="G36" s="8">
        <v>1919020</v>
      </c>
    </row>
    <row r="37" spans="2:7" x14ac:dyDescent="0.3">
      <c r="B37" s="13" t="s">
        <v>103</v>
      </c>
      <c r="C37" s="8">
        <v>1942868.18</v>
      </c>
      <c r="D37" s="8">
        <v>2060900</v>
      </c>
      <c r="E37" s="8">
        <v>1841965</v>
      </c>
      <c r="F37" s="8">
        <v>1895965</v>
      </c>
      <c r="G37" s="8">
        <v>1919020</v>
      </c>
    </row>
    <row r="38" spans="2:7" x14ac:dyDescent="0.3">
      <c r="B38" s="14" t="s">
        <v>91</v>
      </c>
      <c r="C38" s="8">
        <v>2588394.02</v>
      </c>
      <c r="D38" s="8">
        <f>D39+D40+D41</f>
        <v>2513000</v>
      </c>
      <c r="E38" s="8">
        <f>E39+E40+E41</f>
        <v>2960219</v>
      </c>
      <c r="F38" s="8">
        <f>F40+F41</f>
        <v>3064059</v>
      </c>
      <c r="G38" s="8">
        <f>G40+G41</f>
        <v>3173634</v>
      </c>
    </row>
    <row r="39" spans="2:7" x14ac:dyDescent="0.3">
      <c r="B39" s="13" t="s">
        <v>104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2:7" x14ac:dyDescent="0.3">
      <c r="B40" s="13" t="s">
        <v>105</v>
      </c>
      <c r="C40" s="8">
        <v>2560383.4</v>
      </c>
      <c r="D40" s="8">
        <v>2485000</v>
      </c>
      <c r="E40" s="8">
        <v>2892219</v>
      </c>
      <c r="F40" s="8">
        <v>2996059</v>
      </c>
      <c r="G40" s="8">
        <v>3105634</v>
      </c>
    </row>
    <row r="41" spans="2:7" x14ac:dyDescent="0.3">
      <c r="B41" s="13" t="s">
        <v>93</v>
      </c>
      <c r="C41" s="8">
        <v>28010.62</v>
      </c>
      <c r="D41" s="8">
        <v>28000</v>
      </c>
      <c r="E41" s="8">
        <v>68000</v>
      </c>
      <c r="F41" s="8">
        <v>68000</v>
      </c>
      <c r="G41" s="8">
        <v>68000</v>
      </c>
    </row>
    <row r="42" spans="2:7" x14ac:dyDescent="0.3">
      <c r="B42" s="14" t="s">
        <v>94</v>
      </c>
      <c r="C42" s="8">
        <v>2316.5</v>
      </c>
      <c r="D42" s="8">
        <v>122000</v>
      </c>
      <c r="E42" s="8">
        <f t="shared" ref="E42:G42" si="1">E43+E44</f>
        <v>56000</v>
      </c>
      <c r="F42" s="8">
        <f t="shared" si="1"/>
        <v>56000</v>
      </c>
      <c r="G42" s="8">
        <f t="shared" si="1"/>
        <v>56000</v>
      </c>
    </row>
    <row r="43" spans="2:7" x14ac:dyDescent="0.3">
      <c r="B43" s="13" t="s">
        <v>106</v>
      </c>
      <c r="C43" s="8">
        <v>0</v>
      </c>
      <c r="D43" s="8">
        <v>122000</v>
      </c>
      <c r="E43" s="8">
        <v>30000</v>
      </c>
      <c r="F43" s="8">
        <v>30000</v>
      </c>
      <c r="G43" s="8">
        <v>30000</v>
      </c>
    </row>
    <row r="44" spans="2:7" x14ac:dyDescent="0.3">
      <c r="B44" s="17" t="s">
        <v>95</v>
      </c>
      <c r="C44" s="8">
        <v>0</v>
      </c>
      <c r="D44" s="8">
        <v>0</v>
      </c>
      <c r="E44" s="8">
        <v>26000</v>
      </c>
      <c r="F44" s="8">
        <v>26000</v>
      </c>
      <c r="G44" s="8">
        <v>26000</v>
      </c>
    </row>
    <row r="45" spans="2:7" x14ac:dyDescent="0.3">
      <c r="B45" s="77" t="s">
        <v>96</v>
      </c>
      <c r="C45" s="8">
        <v>0</v>
      </c>
      <c r="D45" s="8">
        <f t="shared" ref="D45:G45" si="2">D46</f>
        <v>500</v>
      </c>
      <c r="E45" s="8">
        <f t="shared" si="2"/>
        <v>500</v>
      </c>
      <c r="F45" s="8">
        <f t="shared" si="2"/>
        <v>500</v>
      </c>
      <c r="G45" s="8">
        <f t="shared" si="2"/>
        <v>500</v>
      </c>
    </row>
    <row r="46" spans="2:7" x14ac:dyDescent="0.3">
      <c r="B46" s="17" t="s">
        <v>97</v>
      </c>
      <c r="C46" s="8">
        <v>0</v>
      </c>
      <c r="D46" s="8">
        <v>500</v>
      </c>
      <c r="E46" s="8">
        <v>500</v>
      </c>
      <c r="F46" s="8">
        <v>500</v>
      </c>
      <c r="G46" s="8">
        <v>500</v>
      </c>
    </row>
    <row r="47" spans="2:7" x14ac:dyDescent="0.3">
      <c r="B47" s="14" t="s">
        <v>98</v>
      </c>
      <c r="C47" s="8">
        <v>0</v>
      </c>
      <c r="D47" s="8">
        <v>2500</v>
      </c>
      <c r="E47" s="8">
        <v>3000</v>
      </c>
      <c r="F47" s="8">
        <v>500</v>
      </c>
      <c r="G47" s="8">
        <v>500</v>
      </c>
    </row>
    <row r="48" spans="2:7" ht="26.4" x14ac:dyDescent="0.3">
      <c r="B48" s="17" t="s">
        <v>99</v>
      </c>
      <c r="C48" s="8">
        <v>0</v>
      </c>
      <c r="D48" s="8">
        <v>2500</v>
      </c>
      <c r="E48" s="8">
        <v>3000</v>
      </c>
      <c r="F48" s="8">
        <v>500</v>
      </c>
      <c r="G48" s="8">
        <v>500</v>
      </c>
    </row>
    <row r="49" spans="2:7" ht="26.4" x14ac:dyDescent="0.3">
      <c r="B49" s="78" t="s">
        <v>100</v>
      </c>
      <c r="C49" s="8">
        <v>0</v>
      </c>
      <c r="D49" s="8">
        <v>0</v>
      </c>
      <c r="E49" s="8">
        <v>65130</v>
      </c>
      <c r="F49" s="8">
        <v>0</v>
      </c>
      <c r="G49" s="8">
        <v>0</v>
      </c>
    </row>
    <row r="50" spans="2:7" x14ac:dyDescent="0.3">
      <c r="B50" s="17" t="s">
        <v>157</v>
      </c>
      <c r="C50" s="8">
        <v>0</v>
      </c>
      <c r="D50" s="8">
        <v>0</v>
      </c>
      <c r="E50" s="8">
        <v>65130</v>
      </c>
      <c r="F50" s="8">
        <v>0</v>
      </c>
      <c r="G50" s="8">
        <v>0</v>
      </c>
    </row>
    <row r="51" spans="2:7" x14ac:dyDescent="0.3">
      <c r="B51" s="79" t="s">
        <v>107</v>
      </c>
      <c r="C51" s="8">
        <v>609611</v>
      </c>
      <c r="D51" s="8">
        <v>684608</v>
      </c>
      <c r="E51" s="8">
        <v>350000</v>
      </c>
      <c r="F51" s="8">
        <v>0</v>
      </c>
      <c r="G51" s="8">
        <f>G10-G33</f>
        <v>0</v>
      </c>
    </row>
    <row r="52" spans="2:7" x14ac:dyDescent="0.3">
      <c r="B52" s="79" t="s">
        <v>108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</row>
  </sheetData>
  <mergeCells count="6">
    <mergeCell ref="A30:J30"/>
    <mergeCell ref="B6:G6"/>
    <mergeCell ref="A5:J5"/>
    <mergeCell ref="A1:J1"/>
    <mergeCell ref="A3:H3"/>
    <mergeCell ref="A7:J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C21" sqref="C2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104" t="s">
        <v>18</v>
      </c>
      <c r="B3" s="104"/>
      <c r="C3" s="104"/>
      <c r="D3" s="104"/>
      <c r="E3" s="117"/>
      <c r="F3" s="11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3">
      <c r="A5" s="104" t="s">
        <v>4</v>
      </c>
      <c r="B5" s="105"/>
      <c r="C5" s="105"/>
      <c r="D5" s="105"/>
      <c r="E5" s="105"/>
      <c r="F5" s="105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04" t="s">
        <v>13</v>
      </c>
      <c r="B7" s="123"/>
      <c r="C7" s="123"/>
      <c r="D7" s="123"/>
      <c r="E7" s="123"/>
      <c r="F7" s="123"/>
    </row>
    <row r="8" spans="1:10" ht="18" x14ac:dyDescent="0.25">
      <c r="A8" s="4"/>
      <c r="B8" s="4"/>
      <c r="C8" s="4"/>
      <c r="D8" s="4"/>
      <c r="E8" s="5"/>
      <c r="F8" s="5"/>
    </row>
    <row r="9" spans="1:10" ht="26.4" x14ac:dyDescent="0.3">
      <c r="A9" s="20" t="s">
        <v>40</v>
      </c>
      <c r="B9" s="19" t="s">
        <v>88</v>
      </c>
      <c r="C9" s="20" t="s">
        <v>85</v>
      </c>
      <c r="D9" s="20" t="s">
        <v>86</v>
      </c>
      <c r="E9" s="20" t="s">
        <v>73</v>
      </c>
      <c r="F9" s="20" t="s">
        <v>87</v>
      </c>
    </row>
    <row r="10" spans="1:10" s="59" customFormat="1" ht="15.75" customHeight="1" x14ac:dyDescent="0.3">
      <c r="A10" s="11" t="s">
        <v>14</v>
      </c>
      <c r="B10" s="67">
        <v>4610731.7</v>
      </c>
      <c r="C10" s="65">
        <v>4844974</v>
      </c>
      <c r="D10" s="66">
        <v>5260695</v>
      </c>
      <c r="E10" s="65">
        <v>5350905</v>
      </c>
      <c r="F10" s="65">
        <v>5483535</v>
      </c>
    </row>
    <row r="11" spans="1:10" s="59" customFormat="1" ht="15.75" customHeight="1" x14ac:dyDescent="0.3">
      <c r="A11" s="11" t="s">
        <v>79</v>
      </c>
      <c r="B11" s="67">
        <v>4610731.7</v>
      </c>
      <c r="C11" s="65">
        <v>4844974</v>
      </c>
      <c r="D11" s="66">
        <v>5260695</v>
      </c>
      <c r="E11" s="65">
        <v>5350905</v>
      </c>
      <c r="F11" s="65">
        <v>5483535</v>
      </c>
    </row>
    <row r="12" spans="1:10" s="59" customFormat="1" ht="15.75" customHeight="1" x14ac:dyDescent="0.3">
      <c r="A12" s="17" t="s">
        <v>151</v>
      </c>
      <c r="B12" s="93">
        <f>B11-B13</f>
        <v>4584850.7</v>
      </c>
      <c r="C12" s="93">
        <f t="shared" ref="C12:F12" si="0">C11-C13</f>
        <v>4819093</v>
      </c>
      <c r="D12" s="93">
        <v>5234814</v>
      </c>
      <c r="E12" s="93">
        <v>5325024</v>
      </c>
      <c r="F12" s="93">
        <f t="shared" si="0"/>
        <v>5457654</v>
      </c>
    </row>
    <row r="13" spans="1:10" s="73" customFormat="1" x14ac:dyDescent="0.3">
      <c r="A13" s="17" t="s">
        <v>153</v>
      </c>
      <c r="B13" s="93">
        <v>25881</v>
      </c>
      <c r="C13" s="93">
        <v>25881</v>
      </c>
      <c r="D13" s="93">
        <v>25881</v>
      </c>
      <c r="E13" s="93">
        <v>25881</v>
      </c>
      <c r="F13" s="93">
        <v>25881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19" sqref="D1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04" t="s">
        <v>18</v>
      </c>
      <c r="B3" s="104"/>
      <c r="C3" s="104"/>
      <c r="D3" s="104"/>
      <c r="E3" s="104"/>
      <c r="F3" s="104"/>
      <c r="G3" s="104"/>
      <c r="H3" s="10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04" t="s">
        <v>45</v>
      </c>
      <c r="B5" s="104"/>
      <c r="C5" s="104"/>
      <c r="D5" s="104"/>
      <c r="E5" s="104"/>
      <c r="F5" s="104"/>
      <c r="G5" s="104"/>
      <c r="H5" s="10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20" t="s">
        <v>5</v>
      </c>
      <c r="B7" s="19" t="s">
        <v>6</v>
      </c>
      <c r="C7" s="19" t="s">
        <v>29</v>
      </c>
      <c r="D7" s="19" t="s">
        <v>88</v>
      </c>
      <c r="E7" s="20" t="s">
        <v>85</v>
      </c>
      <c r="F7" s="20" t="s">
        <v>147</v>
      </c>
      <c r="G7" s="20" t="s">
        <v>73</v>
      </c>
      <c r="H7" s="20" t="s">
        <v>87</v>
      </c>
    </row>
    <row r="8" spans="1:10" s="59" customFormat="1" x14ac:dyDescent="0.3">
      <c r="A8" s="37"/>
      <c r="B8" s="38"/>
      <c r="C8" s="36" t="s">
        <v>47</v>
      </c>
      <c r="D8" s="65">
        <v>729975.45</v>
      </c>
      <c r="E8" s="65">
        <v>0</v>
      </c>
      <c r="F8" s="65">
        <v>65130</v>
      </c>
      <c r="G8" s="65">
        <v>0</v>
      </c>
      <c r="H8" s="65">
        <v>0</v>
      </c>
    </row>
    <row r="9" spans="1:10" s="59" customFormat="1" ht="26.4" x14ac:dyDescent="0.3">
      <c r="A9" s="11">
        <v>8</v>
      </c>
      <c r="B9" s="11"/>
      <c r="C9" s="11" t="s">
        <v>15</v>
      </c>
      <c r="D9" s="65">
        <v>729975.45</v>
      </c>
      <c r="E9" s="65">
        <v>0</v>
      </c>
      <c r="F9" s="65">
        <v>65130</v>
      </c>
      <c r="G9" s="65">
        <v>0</v>
      </c>
      <c r="H9" s="65">
        <v>0</v>
      </c>
    </row>
    <row r="10" spans="1:10" ht="28.8" x14ac:dyDescent="0.3">
      <c r="A10" s="11"/>
      <c r="B10" s="16">
        <v>81</v>
      </c>
      <c r="C10" s="63" t="s">
        <v>80</v>
      </c>
      <c r="D10" s="8">
        <v>729975.45</v>
      </c>
      <c r="E10" s="8">
        <v>0</v>
      </c>
      <c r="F10" s="8">
        <v>65130</v>
      </c>
      <c r="G10" s="8">
        <v>0</v>
      </c>
      <c r="H10" s="8">
        <v>0</v>
      </c>
    </row>
    <row r="11" spans="1:10" x14ac:dyDescent="0.3">
      <c r="A11" s="11"/>
      <c r="B11" s="16">
        <v>84</v>
      </c>
      <c r="C11" s="16" t="s">
        <v>21</v>
      </c>
      <c r="D11" s="8">
        <v>0</v>
      </c>
      <c r="E11" s="8">
        <v>0</v>
      </c>
      <c r="F11" s="8">
        <v>65130</v>
      </c>
      <c r="G11" s="8">
        <v>0</v>
      </c>
      <c r="H11" s="8">
        <v>0</v>
      </c>
    </row>
    <row r="12" spans="1:10" x14ac:dyDescent="0.3">
      <c r="A12" s="11"/>
      <c r="B12" s="16"/>
      <c r="C12" s="39"/>
      <c r="D12" s="8"/>
      <c r="E12" s="8"/>
      <c r="F12" s="8"/>
      <c r="G12" s="8"/>
      <c r="H12" s="8"/>
    </row>
    <row r="13" spans="1:10" s="59" customFormat="1" x14ac:dyDescent="0.3">
      <c r="A13" s="11"/>
      <c r="B13" s="11"/>
      <c r="C13" s="36" t="s">
        <v>49</v>
      </c>
      <c r="D13" s="66">
        <v>0</v>
      </c>
      <c r="E13" s="65">
        <v>0</v>
      </c>
      <c r="F13" s="65">
        <v>32535</v>
      </c>
      <c r="G13" s="65">
        <v>32535</v>
      </c>
      <c r="H13" s="65">
        <v>0</v>
      </c>
    </row>
    <row r="14" spans="1:10" ht="26.4" x14ac:dyDescent="0.3">
      <c r="A14" s="14">
        <v>5</v>
      </c>
      <c r="B14" s="15"/>
      <c r="C14" s="25" t="s">
        <v>16</v>
      </c>
      <c r="D14" s="66">
        <v>0</v>
      </c>
      <c r="E14" s="66">
        <v>0</v>
      </c>
      <c r="F14" s="66">
        <v>32535</v>
      </c>
      <c r="G14" s="66">
        <v>32535</v>
      </c>
      <c r="H14" s="66">
        <v>0</v>
      </c>
    </row>
    <row r="15" spans="1:10" ht="26.4" x14ac:dyDescent="0.3">
      <c r="A15" s="16"/>
      <c r="B15" s="16">
        <v>54</v>
      </c>
      <c r="C15" s="26" t="s">
        <v>22</v>
      </c>
      <c r="D15" s="8">
        <v>0</v>
      </c>
      <c r="E15" s="9">
        <v>0</v>
      </c>
      <c r="F15" s="9">
        <v>32535</v>
      </c>
      <c r="G15" s="9">
        <v>32535</v>
      </c>
      <c r="H15" s="10">
        <v>0</v>
      </c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23" sqref="E23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04" t="s">
        <v>72</v>
      </c>
      <c r="B1" s="104"/>
      <c r="C1" s="104"/>
      <c r="D1" s="104"/>
      <c r="E1" s="104"/>
      <c r="F1" s="104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3">
      <c r="A3" s="104" t="s">
        <v>18</v>
      </c>
      <c r="B3" s="104"/>
      <c r="C3" s="104"/>
      <c r="D3" s="104"/>
      <c r="E3" s="104"/>
      <c r="F3" s="104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3">
      <c r="A5" s="104" t="s">
        <v>46</v>
      </c>
      <c r="B5" s="104"/>
      <c r="C5" s="104"/>
      <c r="D5" s="104"/>
      <c r="E5" s="104"/>
      <c r="F5" s="104"/>
    </row>
    <row r="6" spans="1:6" ht="18" x14ac:dyDescent="0.25">
      <c r="A6" s="24"/>
      <c r="B6" s="24"/>
      <c r="C6" s="24"/>
      <c r="D6" s="24"/>
      <c r="E6" s="5"/>
      <c r="F6" s="5"/>
    </row>
    <row r="7" spans="1:6" ht="26.4" x14ac:dyDescent="0.3">
      <c r="A7" s="19" t="s">
        <v>40</v>
      </c>
      <c r="B7" s="19" t="s">
        <v>88</v>
      </c>
      <c r="C7" s="20" t="s">
        <v>85</v>
      </c>
      <c r="D7" s="20" t="s">
        <v>86</v>
      </c>
      <c r="E7" s="20" t="s">
        <v>73</v>
      </c>
      <c r="F7" s="20" t="s">
        <v>87</v>
      </c>
    </row>
    <row r="8" spans="1:6" x14ac:dyDescent="0.3">
      <c r="A8" s="11" t="s">
        <v>47</v>
      </c>
      <c r="B8" s="65">
        <v>729500</v>
      </c>
      <c r="C8" s="65">
        <v>0</v>
      </c>
      <c r="D8" s="65">
        <v>65130</v>
      </c>
      <c r="E8" s="65">
        <v>0</v>
      </c>
      <c r="F8" s="65">
        <v>0</v>
      </c>
    </row>
    <row r="9" spans="1:6" x14ac:dyDescent="0.3">
      <c r="A9" s="11" t="s">
        <v>158</v>
      </c>
      <c r="B9" s="66">
        <f t="shared" ref="B9:F9" si="0">SUM(B10)</f>
        <v>729500</v>
      </c>
      <c r="C9" s="66">
        <v>0</v>
      </c>
      <c r="D9" s="66">
        <f t="shared" si="0"/>
        <v>65130</v>
      </c>
      <c r="E9" s="66">
        <f t="shared" si="0"/>
        <v>0</v>
      </c>
      <c r="F9" s="66">
        <f t="shared" si="0"/>
        <v>0</v>
      </c>
    </row>
    <row r="10" spans="1:6" ht="26.4" x14ac:dyDescent="0.3">
      <c r="A10" s="17" t="s">
        <v>48</v>
      </c>
      <c r="B10" s="9">
        <v>729500</v>
      </c>
      <c r="C10" s="9">
        <v>0</v>
      </c>
      <c r="D10" s="9">
        <v>65130</v>
      </c>
      <c r="E10" s="9">
        <v>0</v>
      </c>
      <c r="F10" s="9">
        <v>0</v>
      </c>
    </row>
    <row r="11" spans="1:6" x14ac:dyDescent="0.3">
      <c r="A11" s="17"/>
      <c r="B11" s="8"/>
      <c r="C11" s="9"/>
      <c r="D11" s="65"/>
      <c r="E11" s="9"/>
      <c r="F11" s="9"/>
    </row>
    <row r="12" spans="1:6" x14ac:dyDescent="0.3">
      <c r="A12" s="11" t="s">
        <v>49</v>
      </c>
      <c r="B12" s="66">
        <v>0</v>
      </c>
      <c r="C12" s="65">
        <v>0</v>
      </c>
      <c r="D12" s="65">
        <v>32535</v>
      </c>
      <c r="E12" s="65">
        <v>32535</v>
      </c>
      <c r="F12" s="65">
        <v>0</v>
      </c>
    </row>
    <row r="13" spans="1:6" x14ac:dyDescent="0.3">
      <c r="A13" s="25" t="s">
        <v>41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3">
      <c r="A14" s="13" t="s">
        <v>42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3">
      <c r="A15" s="25" t="s">
        <v>43</v>
      </c>
      <c r="B15" s="8">
        <v>0</v>
      </c>
      <c r="C15" s="8">
        <v>0</v>
      </c>
      <c r="D15" s="9">
        <v>32535</v>
      </c>
      <c r="E15" s="9">
        <v>32535</v>
      </c>
      <c r="F15" s="8">
        <v>0</v>
      </c>
    </row>
    <row r="16" spans="1:6" x14ac:dyDescent="0.3">
      <c r="A16" s="13" t="s">
        <v>44</v>
      </c>
      <c r="B16" s="8">
        <v>0</v>
      </c>
      <c r="C16" s="8">
        <v>0</v>
      </c>
      <c r="D16" s="9">
        <v>32535</v>
      </c>
      <c r="E16" s="9">
        <v>32535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73" zoomScale="70" zoomScaleNormal="70" workbookViewId="0">
      <selection activeCell="E84" sqref="E84"/>
    </sheetView>
  </sheetViews>
  <sheetFormatPr defaultRowHeight="14.4" x14ac:dyDescent="0.3"/>
  <cols>
    <col min="1" max="1" width="13.5546875" customWidth="1"/>
    <col min="2" max="2" width="3" bestFit="1" customWidth="1"/>
    <col min="3" max="3" width="8.88671875" customWidth="1"/>
    <col min="4" max="4" width="29.33203125" customWidth="1"/>
    <col min="5" max="5" width="28.88671875" customWidth="1"/>
    <col min="6" max="9" width="25.33203125" customWidth="1"/>
    <col min="10" max="10" width="1" customWidth="1"/>
  </cols>
  <sheetData>
    <row r="1" spans="1:10" ht="48" customHeight="1" x14ac:dyDescent="0.3">
      <c r="A1" s="104" t="s">
        <v>143</v>
      </c>
      <c r="B1" s="104"/>
      <c r="C1" s="104"/>
      <c r="D1" s="104"/>
      <c r="E1" s="104"/>
      <c r="F1" s="104"/>
      <c r="G1" s="104"/>
      <c r="H1" s="104"/>
      <c r="I1" s="104"/>
      <c r="J1" s="104"/>
    </row>
    <row r="3" spans="1:10" ht="15.6" x14ac:dyDescent="0.3">
      <c r="A3" s="104" t="s">
        <v>17</v>
      </c>
      <c r="B3" s="123"/>
      <c r="C3" s="123"/>
      <c r="D3" s="123"/>
      <c r="E3" s="123"/>
      <c r="F3" s="123"/>
      <c r="G3" s="123"/>
      <c r="H3" s="123"/>
      <c r="I3" s="123"/>
    </row>
    <row r="4" spans="1:10" ht="17.399999999999999" x14ac:dyDescent="0.3">
      <c r="A4" s="24"/>
      <c r="B4" s="24"/>
      <c r="C4" s="24"/>
      <c r="D4" s="24"/>
      <c r="E4" s="24"/>
      <c r="F4" s="24"/>
      <c r="G4" s="24"/>
      <c r="H4" s="24"/>
      <c r="I4" s="24"/>
    </row>
    <row r="5" spans="1:10" ht="15.6" x14ac:dyDescent="0.3">
      <c r="A5" s="138" t="s">
        <v>112</v>
      </c>
      <c r="B5" s="138"/>
      <c r="C5" s="138"/>
      <c r="D5" s="138"/>
      <c r="E5" s="138"/>
      <c r="F5" s="138"/>
      <c r="G5" s="138"/>
      <c r="H5" s="138"/>
      <c r="I5" s="138"/>
    </row>
    <row r="6" spans="1:10" ht="17.399999999999999" x14ac:dyDescent="0.3">
      <c r="A6" s="24"/>
      <c r="B6" s="24"/>
      <c r="C6" s="24"/>
      <c r="D6" s="24"/>
      <c r="E6" s="24"/>
      <c r="F6" s="24"/>
      <c r="G6" s="24"/>
      <c r="H6" s="24"/>
      <c r="I6" s="24"/>
    </row>
    <row r="7" spans="1:10" ht="26.4" customHeight="1" x14ac:dyDescent="0.3">
      <c r="A7" s="136" t="s">
        <v>19</v>
      </c>
      <c r="B7" s="136"/>
      <c r="C7" s="137"/>
      <c r="D7" s="20" t="s">
        <v>29</v>
      </c>
      <c r="E7" s="20" t="s">
        <v>150</v>
      </c>
      <c r="F7" s="19" t="s">
        <v>85</v>
      </c>
      <c r="G7" s="20" t="s">
        <v>86</v>
      </c>
      <c r="H7" s="20" t="s">
        <v>73</v>
      </c>
      <c r="I7" s="20" t="s">
        <v>87</v>
      </c>
    </row>
    <row r="8" spans="1:10" s="59" customFormat="1" ht="26.4" x14ac:dyDescent="0.3">
      <c r="A8" s="124" t="s">
        <v>113</v>
      </c>
      <c r="B8" s="125"/>
      <c r="C8" s="126"/>
      <c r="D8" s="80" t="s">
        <v>59</v>
      </c>
      <c r="E8" s="66">
        <v>28010.62</v>
      </c>
      <c r="F8" s="66">
        <v>28000</v>
      </c>
      <c r="G8" s="66">
        <v>68000</v>
      </c>
      <c r="H8" s="66">
        <v>68000</v>
      </c>
      <c r="I8" s="66">
        <v>68000</v>
      </c>
    </row>
    <row r="9" spans="1:10" s="59" customFormat="1" ht="26.4" x14ac:dyDescent="0.3">
      <c r="A9" s="124" t="s">
        <v>114</v>
      </c>
      <c r="B9" s="125"/>
      <c r="C9" s="126"/>
      <c r="D9" s="80" t="s">
        <v>60</v>
      </c>
      <c r="E9" s="66">
        <v>28010.62</v>
      </c>
      <c r="F9" s="66">
        <v>28000</v>
      </c>
      <c r="G9" s="66">
        <v>25000</v>
      </c>
      <c r="H9" s="66">
        <v>25000</v>
      </c>
      <c r="I9" s="66">
        <v>25000</v>
      </c>
    </row>
    <row r="10" spans="1:10" x14ac:dyDescent="0.3">
      <c r="A10" s="127" t="s">
        <v>115</v>
      </c>
      <c r="B10" s="128"/>
      <c r="C10" s="129"/>
      <c r="D10" s="81" t="s">
        <v>61</v>
      </c>
      <c r="E10" s="8">
        <v>28000</v>
      </c>
      <c r="F10" s="8">
        <v>28000</v>
      </c>
      <c r="G10" s="8">
        <v>25000</v>
      </c>
      <c r="H10" s="8">
        <v>25000</v>
      </c>
      <c r="I10" s="8">
        <v>25000</v>
      </c>
    </row>
    <row r="11" spans="1:10" x14ac:dyDescent="0.3">
      <c r="A11" s="130">
        <v>3</v>
      </c>
      <c r="B11" s="131"/>
      <c r="C11" s="132"/>
      <c r="D11" s="82" t="s">
        <v>9</v>
      </c>
      <c r="E11" s="8">
        <v>28000</v>
      </c>
      <c r="F11" s="8">
        <v>28000</v>
      </c>
      <c r="G11" s="8">
        <v>25000</v>
      </c>
      <c r="H11" s="8">
        <v>25000</v>
      </c>
      <c r="I11" s="8">
        <v>25000</v>
      </c>
    </row>
    <row r="12" spans="1:10" x14ac:dyDescent="0.3">
      <c r="A12" s="133">
        <v>32</v>
      </c>
      <c r="B12" s="134"/>
      <c r="C12" s="135"/>
      <c r="D12" s="82" t="s">
        <v>20</v>
      </c>
      <c r="E12" s="8">
        <v>28000</v>
      </c>
      <c r="F12" s="8">
        <v>28000</v>
      </c>
      <c r="G12" s="8">
        <v>25000</v>
      </c>
      <c r="H12" s="8">
        <v>25000</v>
      </c>
      <c r="I12" s="8">
        <v>25000</v>
      </c>
    </row>
    <row r="13" spans="1:10" ht="26.4" x14ac:dyDescent="0.3">
      <c r="A13" s="127" t="s">
        <v>116</v>
      </c>
      <c r="B13" s="128"/>
      <c r="C13" s="129"/>
      <c r="D13" s="81" t="s">
        <v>117</v>
      </c>
      <c r="E13" s="8">
        <v>10.62</v>
      </c>
      <c r="F13" s="8">
        <v>0</v>
      </c>
      <c r="G13" s="8">
        <v>0</v>
      </c>
      <c r="H13" s="8">
        <v>0</v>
      </c>
      <c r="I13" s="8">
        <v>0</v>
      </c>
    </row>
    <row r="14" spans="1:10" x14ac:dyDescent="0.3">
      <c r="A14" s="83">
        <v>3</v>
      </c>
      <c r="B14" s="84"/>
      <c r="C14" s="81"/>
      <c r="D14" s="82" t="s">
        <v>9</v>
      </c>
      <c r="E14" s="8">
        <v>10.62</v>
      </c>
      <c r="F14" s="8">
        <v>0</v>
      </c>
      <c r="G14" s="8">
        <v>0</v>
      </c>
      <c r="H14" s="8">
        <v>0</v>
      </c>
      <c r="I14" s="8">
        <v>0</v>
      </c>
    </row>
    <row r="15" spans="1:10" x14ac:dyDescent="0.3">
      <c r="A15" s="133">
        <v>32</v>
      </c>
      <c r="B15" s="134"/>
      <c r="C15" s="135"/>
      <c r="D15" s="82" t="s">
        <v>20</v>
      </c>
      <c r="E15" s="8">
        <v>10.62</v>
      </c>
      <c r="F15" s="8">
        <v>0</v>
      </c>
      <c r="G15" s="8">
        <v>0</v>
      </c>
      <c r="H15" s="8">
        <v>0</v>
      </c>
      <c r="I15" s="8">
        <v>0</v>
      </c>
    </row>
    <row r="16" spans="1:10" s="59" customFormat="1" ht="26.4" x14ac:dyDescent="0.3">
      <c r="A16" s="124" t="s">
        <v>148</v>
      </c>
      <c r="B16" s="125"/>
      <c r="C16" s="126"/>
      <c r="D16" s="80" t="s">
        <v>136</v>
      </c>
      <c r="E16" s="66">
        <v>0</v>
      </c>
      <c r="F16" s="66">
        <v>0</v>
      </c>
      <c r="G16" s="66">
        <v>35000</v>
      </c>
      <c r="H16" s="66">
        <v>35000</v>
      </c>
      <c r="I16" s="66">
        <v>35000</v>
      </c>
    </row>
    <row r="17" spans="1:10" x14ac:dyDescent="0.3">
      <c r="A17" s="127" t="s">
        <v>115</v>
      </c>
      <c r="B17" s="128"/>
      <c r="C17" s="129"/>
      <c r="D17" s="81" t="s">
        <v>61</v>
      </c>
      <c r="E17" s="8">
        <v>0</v>
      </c>
      <c r="F17" s="8">
        <v>0</v>
      </c>
      <c r="G17" s="8">
        <v>35000</v>
      </c>
      <c r="H17" s="8">
        <v>35000</v>
      </c>
      <c r="I17" s="8">
        <v>35000</v>
      </c>
    </row>
    <row r="18" spans="1:10" x14ac:dyDescent="0.3">
      <c r="A18" s="83">
        <v>4</v>
      </c>
      <c r="B18" s="86"/>
      <c r="C18" s="87"/>
      <c r="D18" s="82" t="s">
        <v>137</v>
      </c>
      <c r="E18" s="8">
        <v>0</v>
      </c>
      <c r="F18" s="8">
        <v>0</v>
      </c>
      <c r="G18" s="8">
        <v>35000</v>
      </c>
      <c r="H18" s="8">
        <v>35000</v>
      </c>
      <c r="I18" s="8">
        <v>35000</v>
      </c>
    </row>
    <row r="19" spans="1:10" x14ac:dyDescent="0.3">
      <c r="A19" s="133">
        <v>42</v>
      </c>
      <c r="B19" s="134"/>
      <c r="C19" s="135"/>
      <c r="D19" s="82" t="s">
        <v>138</v>
      </c>
      <c r="E19" s="8">
        <v>0</v>
      </c>
      <c r="F19" s="8">
        <v>0</v>
      </c>
      <c r="G19" s="8">
        <v>35000</v>
      </c>
      <c r="H19" s="8">
        <v>35000</v>
      </c>
      <c r="I19" s="8">
        <v>35000</v>
      </c>
    </row>
    <row r="20" spans="1:10" s="59" customFormat="1" ht="26.4" x14ac:dyDescent="0.3">
      <c r="A20" s="124" t="s">
        <v>149</v>
      </c>
      <c r="B20" s="125"/>
      <c r="C20" s="126"/>
      <c r="D20" s="80" t="s">
        <v>139</v>
      </c>
      <c r="E20" s="66">
        <v>0</v>
      </c>
      <c r="F20" s="66">
        <v>0</v>
      </c>
      <c r="G20" s="66">
        <v>8000</v>
      </c>
      <c r="H20" s="66">
        <v>8000</v>
      </c>
      <c r="I20" s="66">
        <v>8000</v>
      </c>
    </row>
    <row r="21" spans="1:10" x14ac:dyDescent="0.3">
      <c r="A21" s="127" t="s">
        <v>115</v>
      </c>
      <c r="B21" s="128"/>
      <c r="C21" s="129"/>
      <c r="D21" s="81" t="s">
        <v>61</v>
      </c>
      <c r="E21" s="8">
        <v>0</v>
      </c>
      <c r="F21" s="8">
        <v>0</v>
      </c>
      <c r="G21" s="8">
        <v>8000</v>
      </c>
      <c r="H21" s="8">
        <v>8000</v>
      </c>
      <c r="I21" s="8">
        <v>8000</v>
      </c>
    </row>
    <row r="22" spans="1:10" x14ac:dyDescent="0.3">
      <c r="A22" s="85">
        <v>3</v>
      </c>
      <c r="B22" s="134"/>
      <c r="C22" s="135"/>
      <c r="D22" s="92" t="s">
        <v>140</v>
      </c>
      <c r="E22" s="8">
        <v>0</v>
      </c>
      <c r="F22" s="8">
        <v>0</v>
      </c>
      <c r="G22" s="8">
        <v>8000</v>
      </c>
      <c r="H22" s="8">
        <v>8000</v>
      </c>
      <c r="I22" s="8">
        <v>8000</v>
      </c>
    </row>
    <row r="23" spans="1:10" x14ac:dyDescent="0.3">
      <c r="A23" s="134">
        <v>32</v>
      </c>
      <c r="B23" s="134"/>
      <c r="C23" s="135"/>
      <c r="D23" s="92" t="s">
        <v>20</v>
      </c>
      <c r="E23" s="8">
        <v>0</v>
      </c>
      <c r="F23" s="8">
        <v>0</v>
      </c>
      <c r="G23" s="8">
        <v>8000</v>
      </c>
      <c r="H23" s="8">
        <v>8000</v>
      </c>
      <c r="I23" s="8">
        <v>8000</v>
      </c>
    </row>
    <row r="24" spans="1:10" s="59" customFormat="1" ht="26.4" x14ac:dyDescent="0.3">
      <c r="A24" s="124" t="s">
        <v>118</v>
      </c>
      <c r="B24" s="125"/>
      <c r="C24" s="126"/>
      <c r="D24" s="80" t="s">
        <v>62</v>
      </c>
      <c r="E24" s="66">
        <v>4582721.08</v>
      </c>
      <c r="F24" s="66">
        <v>4816974</v>
      </c>
      <c r="G24" s="66">
        <v>5192695</v>
      </c>
      <c r="H24" s="66">
        <v>5282905</v>
      </c>
      <c r="I24" s="66">
        <v>5415535</v>
      </c>
    </row>
    <row r="25" spans="1:10" s="59" customFormat="1" ht="26.4" x14ac:dyDescent="0.3">
      <c r="A25" s="124" t="s">
        <v>119</v>
      </c>
      <c r="B25" s="125"/>
      <c r="C25" s="126"/>
      <c r="D25" s="80" t="s">
        <v>63</v>
      </c>
      <c r="E25" s="66">
        <v>25881</v>
      </c>
      <c r="F25" s="66">
        <v>25881</v>
      </c>
      <c r="G25" s="66">
        <v>25881</v>
      </c>
      <c r="H25" s="66">
        <v>25881</v>
      </c>
      <c r="I25" s="66">
        <v>25881</v>
      </c>
    </row>
    <row r="26" spans="1:10" x14ac:dyDescent="0.3">
      <c r="A26" s="127" t="s">
        <v>120</v>
      </c>
      <c r="B26" s="128"/>
      <c r="C26" s="129"/>
      <c r="D26" s="81" t="s">
        <v>64</v>
      </c>
      <c r="E26" s="8">
        <v>25881</v>
      </c>
      <c r="F26" s="8">
        <v>25881</v>
      </c>
      <c r="G26" s="8">
        <v>25881</v>
      </c>
      <c r="H26" s="8">
        <v>25881</v>
      </c>
      <c r="I26" s="8">
        <v>25881</v>
      </c>
    </row>
    <row r="27" spans="1:10" x14ac:dyDescent="0.3">
      <c r="A27" s="83">
        <v>3</v>
      </c>
      <c r="B27" s="84"/>
      <c r="C27" s="81"/>
      <c r="D27" s="82" t="s">
        <v>9</v>
      </c>
      <c r="E27" s="8">
        <v>25881</v>
      </c>
      <c r="F27" s="8">
        <v>25881</v>
      </c>
      <c r="G27" s="8">
        <v>25881</v>
      </c>
      <c r="H27" s="8">
        <v>25881</v>
      </c>
      <c r="I27" s="8">
        <v>25881</v>
      </c>
    </row>
    <row r="28" spans="1:10" x14ac:dyDescent="0.3">
      <c r="A28" s="133">
        <v>31</v>
      </c>
      <c r="B28" s="134"/>
      <c r="C28" s="135"/>
      <c r="D28" s="82" t="s">
        <v>10</v>
      </c>
      <c r="E28" s="8">
        <v>18581</v>
      </c>
      <c r="F28" s="8">
        <v>18581</v>
      </c>
      <c r="G28" s="8">
        <v>18581</v>
      </c>
      <c r="H28" s="8">
        <v>18581</v>
      </c>
      <c r="I28" s="8">
        <v>18581</v>
      </c>
    </row>
    <row r="29" spans="1:10" x14ac:dyDescent="0.3">
      <c r="A29" s="133">
        <v>32</v>
      </c>
      <c r="B29" s="134"/>
      <c r="C29" s="135"/>
      <c r="D29" s="82" t="s">
        <v>20</v>
      </c>
      <c r="E29" s="8">
        <v>7300</v>
      </c>
      <c r="F29" s="8">
        <v>7300</v>
      </c>
      <c r="G29" s="8">
        <v>7300</v>
      </c>
      <c r="H29" s="8">
        <v>7300</v>
      </c>
      <c r="I29" s="8">
        <v>7300</v>
      </c>
    </row>
    <row r="30" spans="1:10" s="59" customFormat="1" ht="26.4" x14ac:dyDescent="0.3">
      <c r="A30" s="124" t="s">
        <v>121</v>
      </c>
      <c r="B30" s="125"/>
      <c r="C30" s="126"/>
      <c r="D30" s="80" t="s">
        <v>65</v>
      </c>
      <c r="E30" s="66">
        <v>2535723</v>
      </c>
      <c r="F30" s="66">
        <v>2467500</v>
      </c>
      <c r="G30" s="66">
        <v>2672219</v>
      </c>
      <c r="H30" s="66">
        <v>2746059</v>
      </c>
      <c r="I30" s="66">
        <v>2845634</v>
      </c>
      <c r="J30" s="94"/>
    </row>
    <row r="31" spans="1:10" ht="22.8" customHeight="1" x14ac:dyDescent="0.3">
      <c r="A31" s="127" t="s">
        <v>122</v>
      </c>
      <c r="B31" s="128"/>
      <c r="C31" s="129"/>
      <c r="D31" s="81" t="s">
        <v>123</v>
      </c>
      <c r="E31" s="8">
        <v>2535723</v>
      </c>
      <c r="F31" s="8">
        <v>2467500</v>
      </c>
      <c r="G31" s="8">
        <v>2672219</v>
      </c>
      <c r="H31" s="8">
        <v>2746059</v>
      </c>
      <c r="I31" s="8">
        <v>2845634</v>
      </c>
    </row>
    <row r="32" spans="1:10" x14ac:dyDescent="0.3">
      <c r="A32" s="83">
        <v>3</v>
      </c>
      <c r="B32" s="84"/>
      <c r="C32" s="81"/>
      <c r="D32" s="82" t="s">
        <v>9</v>
      </c>
      <c r="E32" s="8">
        <v>2535723</v>
      </c>
      <c r="F32" s="8">
        <v>2467500</v>
      </c>
      <c r="G32" s="8">
        <v>2672219</v>
      </c>
      <c r="H32" s="8">
        <v>2746059</v>
      </c>
      <c r="I32" s="8">
        <v>2845634</v>
      </c>
    </row>
    <row r="33" spans="1:10" x14ac:dyDescent="0.3">
      <c r="A33" s="133">
        <v>31</v>
      </c>
      <c r="B33" s="134"/>
      <c r="C33" s="135"/>
      <c r="D33" s="82" t="s">
        <v>10</v>
      </c>
      <c r="E33" s="8">
        <v>1972790.65</v>
      </c>
      <c r="F33" s="8">
        <v>2006800</v>
      </c>
      <c r="G33" s="8">
        <v>2112202</v>
      </c>
      <c r="H33" s="8">
        <v>2169042</v>
      </c>
      <c r="I33" s="8">
        <v>2243617</v>
      </c>
    </row>
    <row r="34" spans="1:10" x14ac:dyDescent="0.3">
      <c r="A34" s="133">
        <v>32</v>
      </c>
      <c r="B34" s="134"/>
      <c r="C34" s="135"/>
      <c r="D34" s="82" t="s">
        <v>20</v>
      </c>
      <c r="E34" s="8">
        <v>562932.35</v>
      </c>
      <c r="F34" s="8">
        <v>460700</v>
      </c>
      <c r="G34" s="8">
        <v>560017</v>
      </c>
      <c r="H34" s="8">
        <v>577017</v>
      </c>
      <c r="I34" s="8">
        <v>602017</v>
      </c>
    </row>
    <row r="35" spans="1:10" s="59" customFormat="1" ht="26.4" x14ac:dyDescent="0.3">
      <c r="A35" s="124" t="s">
        <v>124</v>
      </c>
      <c r="B35" s="125"/>
      <c r="C35" s="126"/>
      <c r="D35" s="80" t="s">
        <v>67</v>
      </c>
      <c r="E35" s="66">
        <v>1968973.3730000001</v>
      </c>
      <c r="F35" s="66">
        <v>2083400</v>
      </c>
      <c r="G35" s="66">
        <v>2032900</v>
      </c>
      <c r="H35" s="66">
        <v>2114400</v>
      </c>
      <c r="I35" s="66">
        <v>2180020</v>
      </c>
      <c r="J35" s="95"/>
    </row>
    <row r="36" spans="1:10" x14ac:dyDescent="0.3">
      <c r="A36" s="127" t="s">
        <v>125</v>
      </c>
      <c r="B36" s="128"/>
      <c r="C36" s="129"/>
      <c r="D36" s="81" t="s">
        <v>152</v>
      </c>
      <c r="E36" s="8">
        <v>1942868.1830000002</v>
      </c>
      <c r="F36" s="8">
        <v>2060900</v>
      </c>
      <c r="G36" s="8">
        <v>1809400</v>
      </c>
      <c r="H36" s="8">
        <v>1863400</v>
      </c>
      <c r="I36" s="8">
        <v>1919020</v>
      </c>
    </row>
    <row r="37" spans="1:10" x14ac:dyDescent="0.3">
      <c r="A37" s="130">
        <v>3</v>
      </c>
      <c r="B37" s="131"/>
      <c r="C37" s="132"/>
      <c r="D37" s="82" t="s">
        <v>9</v>
      </c>
      <c r="E37" s="8">
        <v>1921084.8330000001</v>
      </c>
      <c r="F37" s="8">
        <v>2018900</v>
      </c>
      <c r="G37" s="8">
        <v>1785400</v>
      </c>
      <c r="H37" s="8">
        <v>1836400</v>
      </c>
      <c r="I37" s="8">
        <v>1892020</v>
      </c>
    </row>
    <row r="38" spans="1:10" x14ac:dyDescent="0.3">
      <c r="A38" s="133">
        <v>31</v>
      </c>
      <c r="B38" s="134"/>
      <c r="C38" s="135"/>
      <c r="D38" s="82" t="s">
        <v>10</v>
      </c>
      <c r="E38" s="8">
        <v>1391543.09</v>
      </c>
      <c r="F38" s="8">
        <v>1484900</v>
      </c>
      <c r="G38" s="8">
        <v>1297400</v>
      </c>
      <c r="H38" s="8">
        <v>1327400</v>
      </c>
      <c r="I38" s="8">
        <v>1363020</v>
      </c>
    </row>
    <row r="39" spans="1:10" x14ac:dyDescent="0.3">
      <c r="A39" s="133">
        <v>32</v>
      </c>
      <c r="B39" s="134"/>
      <c r="C39" s="135"/>
      <c r="D39" s="82" t="s">
        <v>20</v>
      </c>
      <c r="E39" s="8">
        <v>524704.37300000002</v>
      </c>
      <c r="F39" s="8">
        <v>531500</v>
      </c>
      <c r="G39" s="8">
        <v>480000</v>
      </c>
      <c r="H39" s="8">
        <v>504000</v>
      </c>
      <c r="I39" s="8">
        <v>524000</v>
      </c>
    </row>
    <row r="40" spans="1:10" x14ac:dyDescent="0.3">
      <c r="A40" s="133">
        <v>34</v>
      </c>
      <c r="B40" s="134"/>
      <c r="C40" s="135"/>
      <c r="D40" s="82" t="s">
        <v>66</v>
      </c>
      <c r="E40" s="8">
        <v>4837.37</v>
      </c>
      <c r="F40" s="8">
        <v>2500</v>
      </c>
      <c r="G40" s="8">
        <v>5000</v>
      </c>
      <c r="H40" s="8">
        <v>5000</v>
      </c>
      <c r="I40" s="8">
        <v>5000</v>
      </c>
    </row>
    <row r="41" spans="1:10" ht="26.4" x14ac:dyDescent="0.3">
      <c r="A41" s="83">
        <v>4</v>
      </c>
      <c r="B41" s="85"/>
      <c r="C41" s="82"/>
      <c r="D41" s="82" t="s">
        <v>11</v>
      </c>
      <c r="E41" s="8">
        <v>21783.35</v>
      </c>
      <c r="F41" s="8">
        <v>42000</v>
      </c>
      <c r="G41" s="8">
        <v>27000</v>
      </c>
      <c r="H41" s="8">
        <v>27000</v>
      </c>
      <c r="I41" s="8">
        <v>27000</v>
      </c>
    </row>
    <row r="42" spans="1:10" ht="26.4" x14ac:dyDescent="0.3">
      <c r="A42" s="133">
        <v>42</v>
      </c>
      <c r="B42" s="134"/>
      <c r="C42" s="135"/>
      <c r="D42" s="82" t="s">
        <v>28</v>
      </c>
      <c r="E42" s="8">
        <v>21783.35</v>
      </c>
      <c r="F42" s="8">
        <v>42000</v>
      </c>
      <c r="G42" s="8">
        <v>27000</v>
      </c>
      <c r="H42" s="8">
        <v>27000</v>
      </c>
      <c r="I42" s="8">
        <v>27000</v>
      </c>
    </row>
    <row r="43" spans="1:10" ht="21" customHeight="1" x14ac:dyDescent="0.3">
      <c r="A43" s="127" t="s">
        <v>122</v>
      </c>
      <c r="B43" s="128"/>
      <c r="C43" s="129"/>
      <c r="D43" s="81" t="s">
        <v>123</v>
      </c>
      <c r="E43" s="8">
        <v>24660.400000000001</v>
      </c>
      <c r="F43" s="8">
        <v>17500</v>
      </c>
      <c r="G43" s="8">
        <v>220000</v>
      </c>
      <c r="H43" s="8">
        <v>250000</v>
      </c>
      <c r="I43" s="8">
        <v>260000</v>
      </c>
    </row>
    <row r="44" spans="1:10" x14ac:dyDescent="0.3">
      <c r="A44" s="130">
        <v>3</v>
      </c>
      <c r="B44" s="131"/>
      <c r="C44" s="132"/>
      <c r="D44" s="82" t="s">
        <v>9</v>
      </c>
      <c r="E44" s="8">
        <v>24660.400000000001</v>
      </c>
      <c r="F44" s="8">
        <v>0</v>
      </c>
      <c r="G44" s="8">
        <v>220000</v>
      </c>
      <c r="H44" s="8">
        <v>250000</v>
      </c>
      <c r="I44" s="8">
        <v>260000</v>
      </c>
    </row>
    <row r="45" spans="1:10" x14ac:dyDescent="0.3">
      <c r="A45" s="133">
        <v>31</v>
      </c>
      <c r="B45" s="134"/>
      <c r="C45" s="135"/>
      <c r="D45" s="82" t="s">
        <v>10</v>
      </c>
      <c r="E45" s="8">
        <v>0</v>
      </c>
      <c r="F45" s="8">
        <v>0</v>
      </c>
      <c r="G45" s="8">
        <v>220000</v>
      </c>
      <c r="H45" s="8">
        <v>250000</v>
      </c>
      <c r="I45" s="8">
        <v>260000</v>
      </c>
    </row>
    <row r="46" spans="1:10" x14ac:dyDescent="0.3">
      <c r="A46" s="133">
        <v>32</v>
      </c>
      <c r="B46" s="134"/>
      <c r="C46" s="135"/>
      <c r="D46" s="82" t="s">
        <v>20</v>
      </c>
      <c r="E46" s="8">
        <v>24660.400000000001</v>
      </c>
      <c r="F46" s="8">
        <v>15000</v>
      </c>
      <c r="G46" s="8">
        <v>0</v>
      </c>
      <c r="H46" s="8">
        <v>0</v>
      </c>
      <c r="I46" s="8">
        <v>0</v>
      </c>
    </row>
    <row r="47" spans="1:10" x14ac:dyDescent="0.3">
      <c r="A47" s="133">
        <v>34</v>
      </c>
      <c r="B47" s="134"/>
      <c r="C47" s="135"/>
      <c r="D47" s="82" t="s">
        <v>66</v>
      </c>
      <c r="E47" s="8">
        <v>0</v>
      </c>
      <c r="F47" s="8">
        <v>2500</v>
      </c>
      <c r="G47" s="8">
        <v>0</v>
      </c>
      <c r="H47" s="8">
        <v>0</v>
      </c>
      <c r="I47" s="8">
        <v>0</v>
      </c>
    </row>
    <row r="48" spans="1:10" x14ac:dyDescent="0.3">
      <c r="A48" s="130" t="s">
        <v>134</v>
      </c>
      <c r="B48" s="131"/>
      <c r="C48" s="132"/>
      <c r="D48" s="81" t="s">
        <v>126</v>
      </c>
      <c r="E48" s="8">
        <v>1444.79</v>
      </c>
      <c r="F48" s="8">
        <v>2000</v>
      </c>
      <c r="G48" s="8">
        <v>0</v>
      </c>
      <c r="H48" s="8">
        <v>0</v>
      </c>
      <c r="I48" s="8">
        <v>0</v>
      </c>
    </row>
    <row r="49" spans="1:9" x14ac:dyDescent="0.3">
      <c r="A49" s="130">
        <v>3</v>
      </c>
      <c r="B49" s="131"/>
      <c r="C49" s="132"/>
      <c r="D49" s="82" t="s">
        <v>9</v>
      </c>
      <c r="E49" s="8">
        <v>1444.79</v>
      </c>
      <c r="F49" s="8">
        <v>2000</v>
      </c>
      <c r="G49" s="8">
        <v>0</v>
      </c>
      <c r="H49" s="8">
        <v>0</v>
      </c>
      <c r="I49" s="8">
        <v>0</v>
      </c>
    </row>
    <row r="50" spans="1:9" ht="26.4" x14ac:dyDescent="0.3">
      <c r="A50" s="133">
        <v>36</v>
      </c>
      <c r="B50" s="134"/>
      <c r="C50" s="135"/>
      <c r="D50" s="82" t="s">
        <v>74</v>
      </c>
      <c r="E50" s="8">
        <v>1444.79</v>
      </c>
      <c r="F50" s="8">
        <v>2000</v>
      </c>
      <c r="G50" s="8">
        <v>0</v>
      </c>
      <c r="H50" s="8">
        <v>0</v>
      </c>
      <c r="I50" s="8">
        <v>0</v>
      </c>
    </row>
    <row r="51" spans="1:9" x14ac:dyDescent="0.3">
      <c r="A51" s="130" t="s">
        <v>135</v>
      </c>
      <c r="B51" s="131"/>
      <c r="C51" s="132"/>
      <c r="D51" s="82" t="s">
        <v>70</v>
      </c>
      <c r="E51" s="8">
        <v>0</v>
      </c>
      <c r="F51" s="8">
        <v>500</v>
      </c>
      <c r="G51" s="8">
        <v>500</v>
      </c>
      <c r="H51" s="8">
        <v>500</v>
      </c>
      <c r="I51" s="8">
        <v>500</v>
      </c>
    </row>
    <row r="52" spans="1:9" x14ac:dyDescent="0.3">
      <c r="A52" s="130">
        <v>3</v>
      </c>
      <c r="B52" s="131"/>
      <c r="C52" s="132"/>
      <c r="D52" s="82" t="s">
        <v>9</v>
      </c>
      <c r="E52" s="8">
        <v>0</v>
      </c>
      <c r="F52" s="8">
        <v>500</v>
      </c>
      <c r="G52" s="8">
        <v>500</v>
      </c>
      <c r="H52" s="8">
        <v>500</v>
      </c>
      <c r="I52" s="8">
        <v>500</v>
      </c>
    </row>
    <row r="53" spans="1:9" x14ac:dyDescent="0.3">
      <c r="A53" s="133">
        <v>32</v>
      </c>
      <c r="B53" s="134"/>
      <c r="C53" s="135"/>
      <c r="D53" s="82" t="s">
        <v>20</v>
      </c>
      <c r="E53" s="8">
        <v>0</v>
      </c>
      <c r="F53" s="8">
        <v>500</v>
      </c>
      <c r="G53" s="8">
        <v>500</v>
      </c>
      <c r="H53" s="8">
        <v>500</v>
      </c>
      <c r="I53" s="8">
        <v>500</v>
      </c>
    </row>
    <row r="54" spans="1:9" ht="39.6" x14ac:dyDescent="0.3">
      <c r="A54" s="127" t="s">
        <v>127</v>
      </c>
      <c r="B54" s="128"/>
      <c r="C54" s="129"/>
      <c r="D54" s="81" t="s">
        <v>128</v>
      </c>
      <c r="E54" s="8">
        <v>0</v>
      </c>
      <c r="F54" s="8">
        <v>2500</v>
      </c>
      <c r="G54" s="8">
        <v>3000</v>
      </c>
      <c r="H54" s="8">
        <v>500</v>
      </c>
      <c r="I54" s="8">
        <v>500</v>
      </c>
    </row>
    <row r="55" spans="1:9" ht="26.4" x14ac:dyDescent="0.3">
      <c r="A55" s="130">
        <v>4</v>
      </c>
      <c r="B55" s="131"/>
      <c r="C55" s="132"/>
      <c r="D55" s="82" t="s">
        <v>11</v>
      </c>
      <c r="E55" s="8">
        <v>0</v>
      </c>
      <c r="F55" s="8">
        <v>2500</v>
      </c>
      <c r="G55" s="8">
        <v>3000</v>
      </c>
      <c r="H55" s="8">
        <v>500</v>
      </c>
      <c r="I55" s="8">
        <v>500</v>
      </c>
    </row>
    <row r="56" spans="1:9" ht="26.4" x14ac:dyDescent="0.3">
      <c r="A56" s="133">
        <v>42</v>
      </c>
      <c r="B56" s="134"/>
      <c r="C56" s="135"/>
      <c r="D56" s="82" t="s">
        <v>28</v>
      </c>
      <c r="E56" s="8">
        <v>0</v>
      </c>
      <c r="F56" s="8">
        <v>2500</v>
      </c>
      <c r="G56" s="8">
        <v>3000</v>
      </c>
      <c r="H56" s="8">
        <v>500</v>
      </c>
      <c r="I56" s="8">
        <v>500</v>
      </c>
    </row>
    <row r="57" spans="1:9" s="59" customFormat="1" ht="39.6" x14ac:dyDescent="0.3">
      <c r="A57" s="124" t="s">
        <v>129</v>
      </c>
      <c r="B57" s="125"/>
      <c r="C57" s="126"/>
      <c r="D57" s="80" t="s">
        <v>71</v>
      </c>
      <c r="E57" s="66">
        <v>871.71</v>
      </c>
      <c r="F57" s="66">
        <v>10000</v>
      </c>
      <c r="G57" s="66">
        <v>56000</v>
      </c>
      <c r="H57" s="66">
        <v>56000</v>
      </c>
      <c r="I57" s="66">
        <v>56000</v>
      </c>
    </row>
    <row r="58" spans="1:9" x14ac:dyDescent="0.3">
      <c r="A58" s="127" t="s">
        <v>134</v>
      </c>
      <c r="B58" s="128"/>
      <c r="C58" s="129"/>
      <c r="D58" s="82" t="s">
        <v>126</v>
      </c>
      <c r="E58" s="8">
        <v>871.71</v>
      </c>
      <c r="F58" s="8">
        <v>10000</v>
      </c>
      <c r="G58" s="8">
        <v>30000</v>
      </c>
      <c r="H58" s="8">
        <v>30000</v>
      </c>
      <c r="I58" s="8">
        <v>30000</v>
      </c>
    </row>
    <row r="59" spans="1:9" x14ac:dyDescent="0.3">
      <c r="A59" s="130">
        <v>3</v>
      </c>
      <c r="B59" s="131"/>
      <c r="C59" s="132"/>
      <c r="D59" s="82" t="s">
        <v>9</v>
      </c>
      <c r="E59" s="8">
        <v>871.71</v>
      </c>
      <c r="F59" s="8">
        <v>10000</v>
      </c>
      <c r="G59" s="8">
        <v>30000</v>
      </c>
      <c r="H59" s="8">
        <v>30000</v>
      </c>
      <c r="I59" s="8">
        <v>30000</v>
      </c>
    </row>
    <row r="60" spans="1:9" x14ac:dyDescent="0.3">
      <c r="A60" s="133">
        <v>31</v>
      </c>
      <c r="B60" s="134"/>
      <c r="C60" s="135"/>
      <c r="D60" s="82" t="s">
        <v>10</v>
      </c>
      <c r="E60" s="8">
        <v>0</v>
      </c>
      <c r="F60" s="8">
        <v>8300</v>
      </c>
      <c r="G60" s="8">
        <v>10817</v>
      </c>
      <c r="H60" s="8">
        <v>10817</v>
      </c>
      <c r="I60" s="8">
        <v>10817</v>
      </c>
    </row>
    <row r="61" spans="1:9" x14ac:dyDescent="0.3">
      <c r="A61" s="133">
        <v>32</v>
      </c>
      <c r="B61" s="134"/>
      <c r="C61" s="135"/>
      <c r="D61" s="82" t="s">
        <v>20</v>
      </c>
      <c r="E61" s="8">
        <v>871.71</v>
      </c>
      <c r="F61" s="8">
        <v>1700</v>
      </c>
      <c r="G61" s="8">
        <v>19183</v>
      </c>
      <c r="H61" s="8">
        <v>19183</v>
      </c>
      <c r="I61" s="8">
        <v>19183</v>
      </c>
    </row>
    <row r="62" spans="1:9" ht="26.4" x14ac:dyDescent="0.3">
      <c r="A62" s="127" t="s">
        <v>141</v>
      </c>
      <c r="B62" s="128"/>
      <c r="C62" s="129"/>
      <c r="D62" s="82" t="s">
        <v>142</v>
      </c>
      <c r="E62" s="8">
        <v>0</v>
      </c>
      <c r="F62" s="8">
        <v>0</v>
      </c>
      <c r="G62" s="8">
        <v>26000</v>
      </c>
      <c r="H62" s="8">
        <v>26000</v>
      </c>
      <c r="I62" s="8">
        <v>26000</v>
      </c>
    </row>
    <row r="63" spans="1:9" x14ac:dyDescent="0.3">
      <c r="A63" s="130">
        <v>3</v>
      </c>
      <c r="B63" s="131"/>
      <c r="C63" s="132"/>
      <c r="D63" s="82" t="s">
        <v>9</v>
      </c>
      <c r="E63" s="8">
        <v>0</v>
      </c>
      <c r="F63" s="8">
        <v>0</v>
      </c>
      <c r="G63" s="8">
        <v>26000</v>
      </c>
      <c r="H63" s="8">
        <v>26000</v>
      </c>
      <c r="I63" s="8">
        <v>26000</v>
      </c>
    </row>
    <row r="64" spans="1:9" x14ac:dyDescent="0.3">
      <c r="A64" s="133">
        <v>31</v>
      </c>
      <c r="B64" s="134"/>
      <c r="C64" s="135"/>
      <c r="D64" s="82" t="s">
        <v>10</v>
      </c>
      <c r="E64" s="8">
        <v>0</v>
      </c>
      <c r="F64" s="8">
        <v>0</v>
      </c>
      <c r="G64" s="8">
        <v>26000</v>
      </c>
      <c r="H64" s="8">
        <v>26000</v>
      </c>
      <c r="I64" s="8">
        <v>26000</v>
      </c>
    </row>
    <row r="65" spans="1:9" s="59" customFormat="1" ht="52.8" x14ac:dyDescent="0.3">
      <c r="A65" s="124" t="s">
        <v>82</v>
      </c>
      <c r="B65" s="125"/>
      <c r="C65" s="126"/>
      <c r="D65" s="80" t="s">
        <v>81</v>
      </c>
      <c r="E65" s="66">
        <v>3300</v>
      </c>
      <c r="F65" s="66">
        <v>178921</v>
      </c>
      <c r="G65" s="66">
        <v>0</v>
      </c>
      <c r="H65" s="66">
        <v>0</v>
      </c>
      <c r="I65" s="66">
        <v>0</v>
      </c>
    </row>
    <row r="66" spans="1:9" ht="14.4" customHeight="1" x14ac:dyDescent="0.3">
      <c r="A66" s="127" t="s">
        <v>120</v>
      </c>
      <c r="B66" s="128"/>
      <c r="C66" s="129"/>
      <c r="D66" s="81" t="s">
        <v>64</v>
      </c>
      <c r="E66" s="8">
        <v>3300</v>
      </c>
      <c r="F66" s="8">
        <v>68921</v>
      </c>
      <c r="G66" s="8">
        <v>0</v>
      </c>
      <c r="H66" s="8">
        <v>0</v>
      </c>
      <c r="I66" s="8">
        <v>0</v>
      </c>
    </row>
    <row r="67" spans="1:9" ht="26.4" x14ac:dyDescent="0.3">
      <c r="A67" s="130">
        <v>4</v>
      </c>
      <c r="B67" s="131"/>
      <c r="C67" s="132"/>
      <c r="D67" s="82" t="s">
        <v>11</v>
      </c>
      <c r="E67" s="8">
        <v>3300</v>
      </c>
      <c r="F67" s="8">
        <v>68921</v>
      </c>
      <c r="G67" s="8">
        <v>0</v>
      </c>
      <c r="H67" s="8">
        <v>0</v>
      </c>
      <c r="I67" s="8">
        <v>0</v>
      </c>
    </row>
    <row r="68" spans="1:9" ht="26.4" x14ac:dyDescent="0.3">
      <c r="A68" s="133">
        <v>45</v>
      </c>
      <c r="B68" s="134"/>
      <c r="C68" s="135"/>
      <c r="D68" s="82" t="s">
        <v>69</v>
      </c>
      <c r="E68" s="8">
        <v>3300</v>
      </c>
      <c r="F68" s="8">
        <v>68921</v>
      </c>
      <c r="G68" s="8">
        <v>0</v>
      </c>
      <c r="H68" s="8">
        <v>0</v>
      </c>
      <c r="I68" s="8">
        <v>0</v>
      </c>
    </row>
    <row r="69" spans="1:9" s="59" customFormat="1" ht="26.4" x14ac:dyDescent="0.3">
      <c r="A69" s="127" t="s">
        <v>130</v>
      </c>
      <c r="B69" s="128"/>
      <c r="C69" s="129"/>
      <c r="D69" s="81" t="s">
        <v>159</v>
      </c>
      <c r="E69" s="8">
        <v>0</v>
      </c>
      <c r="F69" s="8">
        <v>110000</v>
      </c>
      <c r="G69" s="8">
        <v>0</v>
      </c>
      <c r="H69" s="8">
        <v>0</v>
      </c>
      <c r="I69" s="8">
        <v>0</v>
      </c>
    </row>
    <row r="70" spans="1:9" ht="26.4" x14ac:dyDescent="0.3">
      <c r="A70" s="83">
        <v>4</v>
      </c>
      <c r="B70" s="86"/>
      <c r="C70" s="87"/>
      <c r="D70" s="82" t="s">
        <v>11</v>
      </c>
      <c r="E70" s="8">
        <v>0</v>
      </c>
      <c r="F70" s="8">
        <v>110000</v>
      </c>
      <c r="G70" s="8">
        <v>0</v>
      </c>
      <c r="H70" s="8">
        <v>0</v>
      </c>
      <c r="I70" s="8">
        <v>0</v>
      </c>
    </row>
    <row r="71" spans="1:9" ht="26.4" x14ac:dyDescent="0.3">
      <c r="A71" s="133">
        <v>45</v>
      </c>
      <c r="B71" s="134"/>
      <c r="C71" s="135"/>
      <c r="D71" s="82" t="s">
        <v>69</v>
      </c>
      <c r="E71" s="8">
        <v>0</v>
      </c>
      <c r="F71" s="8">
        <v>110000</v>
      </c>
      <c r="G71" s="8">
        <v>0</v>
      </c>
      <c r="H71" s="8">
        <v>0</v>
      </c>
      <c r="I71" s="8">
        <v>0</v>
      </c>
    </row>
    <row r="72" spans="1:9" s="59" customFormat="1" ht="52.8" x14ac:dyDescent="0.3">
      <c r="A72" s="124" t="s">
        <v>160</v>
      </c>
      <c r="B72" s="125"/>
      <c r="C72" s="126"/>
      <c r="D72" s="80" t="s">
        <v>154</v>
      </c>
      <c r="E72" s="8">
        <v>0</v>
      </c>
      <c r="F72" s="8">
        <v>0</v>
      </c>
      <c r="G72" s="66">
        <v>97695</v>
      </c>
      <c r="H72" s="66">
        <v>32565</v>
      </c>
      <c r="I72" s="8">
        <v>0</v>
      </c>
    </row>
    <row r="73" spans="1:9" x14ac:dyDescent="0.3">
      <c r="A73" s="127" t="s">
        <v>125</v>
      </c>
      <c r="B73" s="128"/>
      <c r="C73" s="129"/>
      <c r="D73" s="81" t="s">
        <v>152</v>
      </c>
      <c r="E73" s="8">
        <v>0</v>
      </c>
      <c r="F73" s="8">
        <v>0</v>
      </c>
      <c r="G73" s="8">
        <v>32565</v>
      </c>
      <c r="H73" s="8">
        <v>32565</v>
      </c>
      <c r="I73" s="8">
        <v>0</v>
      </c>
    </row>
    <row r="74" spans="1:9" ht="26.4" x14ac:dyDescent="0.3">
      <c r="A74" s="130">
        <v>5</v>
      </c>
      <c r="B74" s="131"/>
      <c r="C74" s="132"/>
      <c r="D74" s="82" t="s">
        <v>16</v>
      </c>
      <c r="E74" s="8">
        <v>0</v>
      </c>
      <c r="F74" s="8">
        <v>0</v>
      </c>
      <c r="G74" s="8">
        <v>32565</v>
      </c>
      <c r="H74" s="8">
        <v>32565</v>
      </c>
      <c r="I74" s="8">
        <v>0</v>
      </c>
    </row>
    <row r="75" spans="1:9" ht="26.4" x14ac:dyDescent="0.3">
      <c r="A75" s="133">
        <v>54</v>
      </c>
      <c r="B75" s="134"/>
      <c r="C75" s="135"/>
      <c r="D75" s="82" t="s">
        <v>22</v>
      </c>
      <c r="E75" s="8">
        <v>0</v>
      </c>
      <c r="F75" s="8">
        <v>0</v>
      </c>
      <c r="G75" s="8">
        <v>32565</v>
      </c>
      <c r="H75" s="8">
        <v>32565</v>
      </c>
      <c r="I75" s="8">
        <v>0</v>
      </c>
    </row>
    <row r="76" spans="1:9" ht="26.4" x14ac:dyDescent="0.3">
      <c r="A76" s="127" t="s">
        <v>155</v>
      </c>
      <c r="B76" s="128"/>
      <c r="C76" s="129"/>
      <c r="D76" s="81" t="s">
        <v>156</v>
      </c>
      <c r="E76" s="8">
        <v>0</v>
      </c>
      <c r="F76" s="8">
        <v>0</v>
      </c>
      <c r="G76" s="8">
        <v>65130</v>
      </c>
      <c r="H76" s="8">
        <v>0</v>
      </c>
      <c r="I76" s="8">
        <v>0</v>
      </c>
    </row>
    <row r="77" spans="1:9" s="73" customFormat="1" ht="26.4" x14ac:dyDescent="0.3">
      <c r="A77" s="130">
        <v>4</v>
      </c>
      <c r="B77" s="131"/>
      <c r="C77" s="132"/>
      <c r="D77" s="82" t="s">
        <v>11</v>
      </c>
      <c r="E77" s="8">
        <v>0</v>
      </c>
      <c r="F77" s="8">
        <v>0</v>
      </c>
      <c r="G77" s="8">
        <v>65130</v>
      </c>
      <c r="H77" s="8">
        <v>0</v>
      </c>
      <c r="I77" s="8">
        <v>0</v>
      </c>
    </row>
    <row r="78" spans="1:9" ht="26.4" x14ac:dyDescent="0.3">
      <c r="A78" s="133">
        <v>42</v>
      </c>
      <c r="B78" s="134"/>
      <c r="C78" s="135"/>
      <c r="D78" s="82" t="s">
        <v>28</v>
      </c>
      <c r="E78" s="8">
        <v>0</v>
      </c>
      <c r="F78" s="8">
        <v>0</v>
      </c>
      <c r="G78" s="8">
        <v>65130</v>
      </c>
      <c r="H78" s="8">
        <v>0</v>
      </c>
      <c r="I78" s="8">
        <v>0</v>
      </c>
    </row>
    <row r="79" spans="1:9" ht="26.4" x14ac:dyDescent="0.3">
      <c r="A79" s="124" t="s">
        <v>83</v>
      </c>
      <c r="B79" s="125"/>
      <c r="C79" s="126"/>
      <c r="D79" s="80" t="s">
        <v>131</v>
      </c>
      <c r="E79" s="66">
        <v>13272</v>
      </c>
      <c r="F79" s="66">
        <v>13272</v>
      </c>
      <c r="G79" s="66">
        <v>265000</v>
      </c>
      <c r="H79" s="66">
        <v>265000</v>
      </c>
      <c r="I79" s="66">
        <v>265000</v>
      </c>
    </row>
    <row r="80" spans="1:9" s="59" customFormat="1" x14ac:dyDescent="0.3">
      <c r="A80" s="127" t="s">
        <v>120</v>
      </c>
      <c r="B80" s="128"/>
      <c r="C80" s="129"/>
      <c r="D80" s="81" t="s">
        <v>64</v>
      </c>
      <c r="E80" s="8">
        <v>13272</v>
      </c>
      <c r="F80" s="8">
        <v>13272</v>
      </c>
      <c r="G80" s="8">
        <v>265000</v>
      </c>
      <c r="H80" s="8">
        <v>265000</v>
      </c>
      <c r="I80" s="8">
        <v>265000</v>
      </c>
    </row>
    <row r="81" spans="1:9" s="59" customFormat="1" ht="24.6" customHeight="1" x14ac:dyDescent="0.3">
      <c r="A81" s="130">
        <v>3</v>
      </c>
      <c r="B81" s="131"/>
      <c r="C81" s="132"/>
      <c r="D81" s="82" t="s">
        <v>9</v>
      </c>
      <c r="E81" s="8">
        <v>13272</v>
      </c>
      <c r="F81" s="8">
        <v>13272</v>
      </c>
      <c r="G81" s="8">
        <v>265000</v>
      </c>
      <c r="H81" s="8">
        <v>265000</v>
      </c>
      <c r="I81" s="8">
        <v>265000</v>
      </c>
    </row>
    <row r="82" spans="1:9" x14ac:dyDescent="0.3">
      <c r="A82" s="133">
        <v>31</v>
      </c>
      <c r="B82" s="134"/>
      <c r="C82" s="135"/>
      <c r="D82" s="82" t="s">
        <v>10</v>
      </c>
      <c r="E82" s="8">
        <v>0</v>
      </c>
      <c r="F82" s="8">
        <v>0</v>
      </c>
      <c r="G82" s="8">
        <v>100000</v>
      </c>
      <c r="H82" s="8">
        <v>100000</v>
      </c>
      <c r="I82" s="8">
        <v>100000</v>
      </c>
    </row>
    <row r="83" spans="1:9" x14ac:dyDescent="0.3">
      <c r="A83" s="133">
        <v>32</v>
      </c>
      <c r="B83" s="134"/>
      <c r="C83" s="135"/>
      <c r="D83" s="82" t="s">
        <v>20</v>
      </c>
      <c r="E83" s="8">
        <v>13272</v>
      </c>
      <c r="F83" s="8">
        <v>13272</v>
      </c>
      <c r="G83" s="8">
        <v>165000</v>
      </c>
      <c r="H83" s="8">
        <v>165000</v>
      </c>
      <c r="I83" s="8">
        <v>165000</v>
      </c>
    </row>
    <row r="84" spans="1:9" ht="26.4" x14ac:dyDescent="0.3">
      <c r="A84" s="124" t="s">
        <v>132</v>
      </c>
      <c r="B84" s="125"/>
      <c r="C84" s="126"/>
      <c r="D84" s="80" t="s">
        <v>133</v>
      </c>
      <c r="E84" s="66">
        <v>38000</v>
      </c>
      <c r="F84" s="66">
        <v>38000</v>
      </c>
      <c r="G84" s="66">
        <v>43000</v>
      </c>
      <c r="H84" s="66">
        <v>43000</v>
      </c>
      <c r="I84" s="66">
        <v>43000</v>
      </c>
    </row>
    <row r="85" spans="1:9" x14ac:dyDescent="0.3">
      <c r="A85" s="127" t="s">
        <v>120</v>
      </c>
      <c r="B85" s="128"/>
      <c r="C85" s="129"/>
      <c r="D85" s="81" t="s">
        <v>64</v>
      </c>
      <c r="E85" s="8">
        <v>38000</v>
      </c>
      <c r="F85" s="8">
        <v>38000</v>
      </c>
      <c r="G85" s="8">
        <v>43000</v>
      </c>
      <c r="H85" s="8">
        <v>43000</v>
      </c>
      <c r="I85" s="8">
        <v>43000</v>
      </c>
    </row>
    <row r="86" spans="1:9" x14ac:dyDescent="0.3">
      <c r="A86" s="130">
        <v>3</v>
      </c>
      <c r="B86" s="131"/>
      <c r="C86" s="132"/>
      <c r="D86" s="82" t="s">
        <v>9</v>
      </c>
      <c r="E86" s="8">
        <v>38000</v>
      </c>
      <c r="F86" s="8">
        <v>38000</v>
      </c>
      <c r="G86" s="8">
        <v>43000</v>
      </c>
      <c r="H86" s="8">
        <v>43000</v>
      </c>
      <c r="I86" s="8">
        <v>43000</v>
      </c>
    </row>
    <row r="87" spans="1:9" x14ac:dyDescent="0.3">
      <c r="A87" s="133">
        <v>31</v>
      </c>
      <c r="B87" s="134"/>
      <c r="C87" s="135"/>
      <c r="D87" s="82" t="s">
        <v>10</v>
      </c>
      <c r="E87" s="8">
        <v>38000</v>
      </c>
      <c r="F87" s="8">
        <v>38000</v>
      </c>
      <c r="G87" s="8">
        <v>43000</v>
      </c>
      <c r="H87" s="8">
        <v>43000</v>
      </c>
      <c r="I87" s="8">
        <v>43000</v>
      </c>
    </row>
    <row r="88" spans="1:9" x14ac:dyDescent="0.3">
      <c r="A88" s="97"/>
      <c r="B88" s="97"/>
      <c r="C88" s="97"/>
      <c r="D88" s="98"/>
      <c r="E88" s="99"/>
      <c r="F88" s="99"/>
      <c r="G88" s="99"/>
      <c r="H88" s="99"/>
      <c r="I88" s="99"/>
    </row>
    <row r="89" spans="1:9" x14ac:dyDescent="0.3">
      <c r="A89" s="97"/>
      <c r="B89" s="97"/>
      <c r="C89" s="97"/>
      <c r="D89" s="98"/>
      <c r="E89" s="99"/>
      <c r="F89" s="99"/>
      <c r="G89" s="99"/>
      <c r="H89" s="99"/>
      <c r="I89" s="99"/>
    </row>
    <row r="91" spans="1:9" x14ac:dyDescent="0.3">
      <c r="G91" s="88">
        <f>G9+G16+G20+G25+G30+G35+G57+G79+G84+G72</f>
        <v>5260695</v>
      </c>
      <c r="H91" s="88">
        <f>H9+H16+H20+H25+H30+H35+H57+H79+H84+H72</f>
        <v>5350905</v>
      </c>
      <c r="I91" s="88">
        <f>I9+I16+I20+I25+I30+I35+I57+I79+I84</f>
        <v>5483535</v>
      </c>
    </row>
  </sheetData>
  <mergeCells count="78">
    <mergeCell ref="A30:C30"/>
    <mergeCell ref="A31:C31"/>
    <mergeCell ref="A9:C9"/>
    <mergeCell ref="A10:C10"/>
    <mergeCell ref="A11:C11"/>
    <mergeCell ref="A12:C12"/>
    <mergeCell ref="A13:C13"/>
    <mergeCell ref="A15:C15"/>
    <mergeCell ref="A43:C43"/>
    <mergeCell ref="A44:C44"/>
    <mergeCell ref="A45:C45"/>
    <mergeCell ref="A46:C46"/>
    <mergeCell ref="A48:C48"/>
    <mergeCell ref="A58:C58"/>
    <mergeCell ref="A59:C59"/>
    <mergeCell ref="A60:C60"/>
    <mergeCell ref="A61:C61"/>
    <mergeCell ref="A49:C49"/>
    <mergeCell ref="A50:C50"/>
    <mergeCell ref="A54:C54"/>
    <mergeCell ref="A52:C52"/>
    <mergeCell ref="A53:C53"/>
    <mergeCell ref="A55:C55"/>
    <mergeCell ref="A87:C87"/>
    <mergeCell ref="A65:C65"/>
    <mergeCell ref="A67:C67"/>
    <mergeCell ref="A68:C68"/>
    <mergeCell ref="A79:C79"/>
    <mergeCell ref="A80:C80"/>
    <mergeCell ref="A73:C73"/>
    <mergeCell ref="A74:C74"/>
    <mergeCell ref="A75:C75"/>
    <mergeCell ref="A81:C81"/>
    <mergeCell ref="A83:C83"/>
    <mergeCell ref="A84:C84"/>
    <mergeCell ref="A85:C85"/>
    <mergeCell ref="A86:C86"/>
    <mergeCell ref="A82:C82"/>
    <mergeCell ref="A1:J1"/>
    <mergeCell ref="A7:C7"/>
    <mergeCell ref="A16:C16"/>
    <mergeCell ref="A17:C17"/>
    <mergeCell ref="A20:C20"/>
    <mergeCell ref="A3:I3"/>
    <mergeCell ref="A5:I5"/>
    <mergeCell ref="A8:C8"/>
    <mergeCell ref="A19:C19"/>
    <mergeCell ref="A23:C23"/>
    <mergeCell ref="A29:C29"/>
    <mergeCell ref="A34:C34"/>
    <mergeCell ref="A42:C42"/>
    <mergeCell ref="A21:C21"/>
    <mergeCell ref="B22:C22"/>
    <mergeCell ref="A33:C33"/>
    <mergeCell ref="A35:C35"/>
    <mergeCell ref="A36:C36"/>
    <mergeCell ref="A37:C37"/>
    <mergeCell ref="A38:C38"/>
    <mergeCell ref="A24:C24"/>
    <mergeCell ref="A25:C25"/>
    <mergeCell ref="A26:C26"/>
    <mergeCell ref="A28:C28"/>
    <mergeCell ref="A72:C72"/>
    <mergeCell ref="A76:C76"/>
    <mergeCell ref="A77:C77"/>
    <mergeCell ref="A78:C78"/>
    <mergeCell ref="A39:C39"/>
    <mergeCell ref="A40:C40"/>
    <mergeCell ref="A47:C47"/>
    <mergeCell ref="A71:C71"/>
    <mergeCell ref="A66:C66"/>
    <mergeCell ref="A51:C51"/>
    <mergeCell ref="A69:C69"/>
    <mergeCell ref="A62:C62"/>
    <mergeCell ref="A63:C63"/>
    <mergeCell ref="A64:C64"/>
    <mergeCell ref="A56:C56"/>
    <mergeCell ref="A57:C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2025-11-05T12:23:43Z</cp:lastPrinted>
  <dcterms:created xsi:type="dcterms:W3CDTF">2022-08-12T12:51:27Z</dcterms:created>
  <dcterms:modified xsi:type="dcterms:W3CDTF">2025-11-11T11:10:28Z</dcterms:modified>
</cp:coreProperties>
</file>